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SUM" sheetId="12" r:id="rId12"/>
    <sheet name="PV1" sheetId="13" r:id="rId13"/>
    <sheet name="PV2" sheetId="14" r:id="rId14"/>
    <sheet name="PV3" sheetId="15" r:id="rId15"/>
    <sheet name="PV4" sheetId="16" r:id="rId16"/>
    <sheet name="PV5" sheetId="17" r:id="rId17"/>
    <sheet name="PV6" sheetId="18" r:id="rId18"/>
    <sheet name="PV7" sheetId="19" r:id="rId19"/>
    <sheet name="PV8" sheetId="20" r:id="rId20"/>
    <sheet name="PV9" sheetId="21" r:id="rId21"/>
    <sheet name="PV10" sheetId="22" r:id="rId22"/>
    <sheet name="PV11" sheetId="23" r:id="rId23"/>
    <sheet name="SUMV" sheetId="24" r:id="rId24"/>
  </sheets>
  <calcPr calcId="16777215"/>
</workbook>
</file>

<file path=xl/calcChain.xml><?xml version="1.0" encoding="utf-8"?>
<calcChain xmlns="http://schemas.openxmlformats.org/spreadsheetml/2006/main">
  <c r="R9" i="1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26"/>
  <c r="S26"/>
  <c r="AE26"/>
  <c r="AF26"/>
  <c r="AH26"/>
  <c r="AI26"/>
  <c r="AJ26"/>
  <c r="AK26"/>
  <c r="R27"/>
  <c r="S27"/>
  <c r="AE27"/>
  <c r="AF27"/>
  <c r="AH27"/>
  <c r="AI27"/>
  <c r="AJ27"/>
  <c r="AK27"/>
  <c r="R28"/>
  <c r="S28"/>
  <c r="AE28"/>
  <c r="AF28"/>
  <c r="AH28"/>
  <c r="AI28"/>
  <c r="AJ28"/>
  <c r="AK28"/>
  <c r="R29"/>
  <c r="S29"/>
  <c r="AE29"/>
  <c r="AF29"/>
  <c r="AH29"/>
  <c r="AI29"/>
  <c r="AJ29"/>
  <c r="AK29"/>
  <c r="R30"/>
  <c r="S30"/>
  <c r="AE30"/>
  <c r="AF30"/>
  <c r="AH30"/>
  <c r="AI30"/>
  <c r="AJ30"/>
  <c r="AK30"/>
  <c r="R31"/>
  <c r="S31"/>
  <c r="AE31"/>
  <c r="AF31"/>
  <c r="AH31"/>
  <c r="AI31"/>
  <c r="AJ31"/>
  <c r="AK31"/>
  <c r="R32"/>
  <c r="S32"/>
  <c r="AE32"/>
  <c r="AF32"/>
  <c r="AH32"/>
  <c r="AI32"/>
  <c r="AJ32"/>
  <c r="AK32"/>
  <c r="R33"/>
  <c r="S33"/>
  <c r="AE33"/>
  <c r="AF33"/>
  <c r="AH33"/>
  <c r="AI33"/>
  <c r="AJ33"/>
  <c r="AK33"/>
  <c r="R34"/>
  <c r="S34"/>
  <c r="AE34"/>
  <c r="AF34"/>
  <c r="AH34"/>
  <c r="AI34"/>
  <c r="AJ34"/>
  <c r="AK34"/>
  <c r="R35"/>
  <c r="S35"/>
  <c r="AE35"/>
  <c r="AF35"/>
  <c r="AH35"/>
  <c r="AI35"/>
  <c r="AJ35"/>
  <c r="AK35"/>
  <c r="R36"/>
  <c r="S36"/>
  <c r="AE36"/>
  <c r="AF36"/>
  <c r="AH36"/>
  <c r="AI36"/>
  <c r="AJ36"/>
  <c r="AK36"/>
  <c r="R37"/>
  <c r="S37"/>
  <c r="AE37"/>
  <c r="AF37"/>
  <c r="AH37"/>
  <c r="AI37"/>
  <c r="AJ37"/>
  <c r="AK37"/>
  <c r="R38"/>
  <c r="S38"/>
  <c r="AE38"/>
  <c r="AF38"/>
  <c r="AH38"/>
  <c r="AI38"/>
  <c r="AJ38"/>
  <c r="AK38"/>
  <c r="R39"/>
  <c r="S39"/>
  <c r="AE39"/>
  <c r="AF39"/>
  <c r="AH39"/>
  <c r="AI39"/>
  <c r="AJ39"/>
  <c r="AK39"/>
  <c r="R40"/>
  <c r="S40"/>
  <c r="AE40"/>
  <c r="AF40"/>
  <c r="AH40"/>
  <c r="AI40"/>
  <c r="AJ40"/>
  <c r="AK40"/>
  <c r="R41"/>
  <c r="S41"/>
  <c r="AE41"/>
  <c r="AF41"/>
  <c r="AH41"/>
  <c r="AI41"/>
  <c r="AJ41"/>
  <c r="AK41"/>
  <c r="R42"/>
  <c r="S42"/>
  <c r="AE42"/>
  <c r="AF42"/>
  <c r="AH42"/>
  <c r="AI42"/>
  <c r="AJ42"/>
  <c r="AK42"/>
  <c r="R43"/>
  <c r="S43"/>
  <c r="AE43"/>
  <c r="AF43"/>
  <c r="AH43"/>
  <c r="AI43"/>
  <c r="AJ43"/>
  <c r="AK43"/>
  <c r="R44"/>
  <c r="S44"/>
  <c r="AE44"/>
  <c r="AF44"/>
  <c r="AH44"/>
  <c r="AI44"/>
  <c r="AJ44"/>
  <c r="AK44"/>
  <c r="R45"/>
  <c r="S45"/>
  <c r="AE45"/>
  <c r="AF45"/>
  <c r="AH45"/>
  <c r="AI45"/>
  <c r="AJ45"/>
  <c r="AK45"/>
  <c r="R46"/>
  <c r="S46"/>
  <c r="AE46"/>
  <c r="AF46"/>
  <c r="AH46"/>
  <c r="AI46"/>
  <c r="AJ46"/>
  <c r="AK46"/>
  <c r="R47"/>
  <c r="S47"/>
  <c r="AE47"/>
  <c r="AF47"/>
  <c r="AH47"/>
  <c r="AI47"/>
  <c r="AJ47"/>
  <c r="AK47"/>
  <c r="R48"/>
  <c r="S48"/>
  <c r="AE48"/>
  <c r="AF48"/>
  <c r="AH48"/>
  <c r="AI48"/>
  <c r="AJ48"/>
  <c r="AK48"/>
  <c r="R49"/>
  <c r="S49"/>
  <c r="AE49"/>
  <c r="AF49"/>
  <c r="AH49"/>
  <c r="AI49"/>
  <c r="AJ49"/>
  <c r="AK49"/>
  <c r="R50"/>
  <c r="S50"/>
  <c r="AE50"/>
  <c r="AF50"/>
  <c r="AH50"/>
  <c r="AI50"/>
  <c r="AJ50"/>
  <c r="AK50"/>
  <c r="R51"/>
  <c r="S51"/>
  <c r="AE51"/>
  <c r="AF51"/>
  <c r="AH51"/>
  <c r="AI51"/>
  <c r="AJ51"/>
  <c r="AK51"/>
  <c r="R52"/>
  <c r="S52"/>
  <c r="AE52"/>
  <c r="AF52"/>
  <c r="AH52"/>
  <c r="AI52"/>
  <c r="AJ52"/>
  <c r="AK52"/>
  <c r="R53"/>
  <c r="S53"/>
  <c r="AE53"/>
  <c r="AF53"/>
  <c r="AH53"/>
  <c r="AI53"/>
  <c r="AJ53"/>
  <c r="AK53"/>
  <c r="R54"/>
  <c r="S54"/>
  <c r="AE54"/>
  <c r="AF54"/>
  <c r="AH54"/>
  <c r="AI54"/>
  <c r="AJ54"/>
  <c r="AK54"/>
  <c r="R55"/>
  <c r="S55"/>
  <c r="AE55"/>
  <c r="AF55"/>
  <c r="AH55"/>
  <c r="AI55"/>
  <c r="AJ55"/>
  <c r="AK55"/>
  <c r="R56"/>
  <c r="S56"/>
  <c r="AE56"/>
  <c r="AF56"/>
  <c r="AH56"/>
  <c r="AI56"/>
  <c r="AJ56"/>
  <c r="AK56"/>
  <c r="R57"/>
  <c r="S57"/>
  <c r="AE57"/>
  <c r="AF57"/>
  <c r="AH57"/>
  <c r="AI57"/>
  <c r="AJ57"/>
  <c r="AK57"/>
  <c r="R58"/>
  <c r="S58"/>
  <c r="AE58"/>
  <c r="AF58"/>
  <c r="AH58"/>
  <c r="AI58"/>
  <c r="AJ58"/>
  <c r="AK58"/>
  <c r="R9" i="10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9" i="11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26"/>
  <c r="S26"/>
  <c r="AE26"/>
  <c r="AF26"/>
  <c r="AH26"/>
  <c r="AI26"/>
  <c r="AJ26"/>
  <c r="AK26"/>
  <c r="R27"/>
  <c r="S27"/>
  <c r="AE27"/>
  <c r="AF27"/>
  <c r="AH27"/>
  <c r="AI27"/>
  <c r="AJ27"/>
  <c r="AK27"/>
  <c r="R28"/>
  <c r="S28"/>
  <c r="AE28"/>
  <c r="AF28"/>
  <c r="AH28"/>
  <c r="AI28"/>
  <c r="AJ28"/>
  <c r="AK28"/>
  <c r="R29"/>
  <c r="S29"/>
  <c r="AE29"/>
  <c r="AF29"/>
  <c r="AH29"/>
  <c r="AI29"/>
  <c r="AJ29"/>
  <c r="AK29"/>
  <c r="R30"/>
  <c r="S30"/>
  <c r="AE30"/>
  <c r="AF30"/>
  <c r="AH30"/>
  <c r="AI30"/>
  <c r="AJ30"/>
  <c r="AK30"/>
  <c r="R31"/>
  <c r="S31"/>
  <c r="AE31"/>
  <c r="AF31"/>
  <c r="AH31"/>
  <c r="AI31"/>
  <c r="AJ31"/>
  <c r="AK31"/>
  <c r="R32"/>
  <c r="S32"/>
  <c r="AE32"/>
  <c r="AF32"/>
  <c r="AH32"/>
  <c r="AI32"/>
  <c r="AJ32"/>
  <c r="AK32"/>
  <c r="R33"/>
  <c r="S33"/>
  <c r="AE33"/>
  <c r="AF33"/>
  <c r="AH33"/>
  <c r="AI33"/>
  <c r="AJ33"/>
  <c r="AK33"/>
  <c r="R34"/>
  <c r="S34"/>
  <c r="AE34"/>
  <c r="AF34"/>
  <c r="AH34"/>
  <c r="AI34"/>
  <c r="AJ34"/>
  <c r="AK34"/>
  <c r="R9" i="2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9" i="3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26"/>
  <c r="S26"/>
  <c r="AE26"/>
  <c r="AF26"/>
  <c r="AH26"/>
  <c r="AI26"/>
  <c r="AJ26"/>
  <c r="AK26"/>
  <c r="R27"/>
  <c r="S27"/>
  <c r="AE27"/>
  <c r="AF27"/>
  <c r="AH27"/>
  <c r="AI27"/>
  <c r="AJ27"/>
  <c r="AK27"/>
  <c r="R28"/>
  <c r="S28"/>
  <c r="AE28"/>
  <c r="AF28"/>
  <c r="AH28"/>
  <c r="AI28"/>
  <c r="AJ28"/>
  <c r="AK28"/>
  <c r="R9" i="4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9" i="5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9" i="6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9" i="7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26"/>
  <c r="S26"/>
  <c r="AE26"/>
  <c r="AF26"/>
  <c r="AH26"/>
  <c r="AI26"/>
  <c r="AJ26"/>
  <c r="AK26"/>
  <c r="R27"/>
  <c r="S27"/>
  <c r="AE27"/>
  <c r="AF27"/>
  <c r="AH27"/>
  <c r="AI27"/>
  <c r="AJ27"/>
  <c r="AK27"/>
  <c r="R28"/>
  <c r="S28"/>
  <c r="AE28"/>
  <c r="AF28"/>
  <c r="AH28"/>
  <c r="AI28"/>
  <c r="AJ28"/>
  <c r="AK28"/>
  <c r="R29"/>
  <c r="S29"/>
  <c r="AE29"/>
  <c r="AF29"/>
  <c r="AH29"/>
  <c r="AI29"/>
  <c r="AJ29"/>
  <c r="AK29"/>
  <c r="R30"/>
  <c r="S30"/>
  <c r="AE30"/>
  <c r="AF30"/>
  <c r="AH30"/>
  <c r="AI30"/>
  <c r="AJ30"/>
  <c r="AK30"/>
  <c r="R31"/>
  <c r="S31"/>
  <c r="AE31"/>
  <c r="AF31"/>
  <c r="AH31"/>
  <c r="AI31"/>
  <c r="AJ31"/>
  <c r="AK31"/>
  <c r="R9" i="8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9" i="9"/>
  <c r="S9"/>
  <c r="AE9"/>
  <c r="AF9"/>
  <c r="AH9"/>
  <c r="AI9"/>
  <c r="AJ9"/>
  <c r="AK9"/>
  <c r="R10"/>
  <c r="S10"/>
  <c r="AE10"/>
  <c r="AF10"/>
  <c r="AH10"/>
  <c r="AI10"/>
  <c r="AJ10"/>
  <c r="AK10"/>
  <c r="R11"/>
  <c r="S11"/>
  <c r="AE11"/>
  <c r="AF11"/>
  <c r="AH11"/>
  <c r="AI11"/>
  <c r="AJ11"/>
  <c r="AK11"/>
  <c r="R12"/>
  <c r="S12"/>
  <c r="AE12"/>
  <c r="AF12"/>
  <c r="AH12"/>
  <c r="AI12"/>
  <c r="AJ12"/>
  <c r="AK12"/>
  <c r="R13"/>
  <c r="S13"/>
  <c r="AE13"/>
  <c r="AF13"/>
  <c r="AH13"/>
  <c r="AI13"/>
  <c r="AJ13"/>
  <c r="AK13"/>
  <c r="R14"/>
  <c r="S14"/>
  <c r="AE14"/>
  <c r="AF14"/>
  <c r="AH14"/>
  <c r="AI14"/>
  <c r="AJ14"/>
  <c r="AK14"/>
  <c r="R15"/>
  <c r="S15"/>
  <c r="AE15"/>
  <c r="AF15"/>
  <c r="AH15"/>
  <c r="AI15"/>
  <c r="AJ15"/>
  <c r="AK15"/>
  <c r="R16"/>
  <c r="S16"/>
  <c r="AE16"/>
  <c r="AF16"/>
  <c r="AH16"/>
  <c r="AI16"/>
  <c r="AJ16"/>
  <c r="AK16"/>
  <c r="R17"/>
  <c r="S17"/>
  <c r="AE17"/>
  <c r="AF17"/>
  <c r="AH17"/>
  <c r="AI17"/>
  <c r="AJ17"/>
  <c r="AK17"/>
  <c r="R18"/>
  <c r="S18"/>
  <c r="AE18"/>
  <c r="AF18"/>
  <c r="AH18"/>
  <c r="AI18"/>
  <c r="AJ18"/>
  <c r="AK18"/>
  <c r="R19"/>
  <c r="S19"/>
  <c r="AE19"/>
  <c r="AF19"/>
  <c r="AH19"/>
  <c r="AI19"/>
  <c r="AJ19"/>
  <c r="AK19"/>
  <c r="R20"/>
  <c r="S20"/>
  <c r="AE20"/>
  <c r="AF20"/>
  <c r="AH20"/>
  <c r="AI20"/>
  <c r="AJ20"/>
  <c r="AK20"/>
  <c r="R21"/>
  <c r="S21"/>
  <c r="AE21"/>
  <c r="AF21"/>
  <c r="AH21"/>
  <c r="AI21"/>
  <c r="AJ21"/>
  <c r="AK21"/>
  <c r="R22"/>
  <c r="S22"/>
  <c r="AE22"/>
  <c r="AF22"/>
  <c r="AH22"/>
  <c r="AI22"/>
  <c r="AJ22"/>
  <c r="AK22"/>
  <c r="R23"/>
  <c r="S23"/>
  <c r="AE23"/>
  <c r="AF23"/>
  <c r="AH23"/>
  <c r="AI23"/>
  <c r="AJ23"/>
  <c r="AK23"/>
  <c r="R24"/>
  <c r="S24"/>
  <c r="AE24"/>
  <c r="AF24"/>
  <c r="AH24"/>
  <c r="AI24"/>
  <c r="AJ24"/>
  <c r="AK24"/>
  <c r="R25"/>
  <c r="S25"/>
  <c r="AE25"/>
  <c r="AF25"/>
  <c r="AH25"/>
  <c r="AI25"/>
  <c r="AJ25"/>
  <c r="AK25"/>
  <c r="R26"/>
  <c r="S26"/>
  <c r="AE26"/>
  <c r="AF26"/>
  <c r="AH26"/>
  <c r="AI26"/>
  <c r="AJ26"/>
  <c r="AK26"/>
  <c r="R27"/>
  <c r="S27"/>
  <c r="AE27"/>
  <c r="AF27"/>
  <c r="AH27"/>
  <c r="AI27"/>
  <c r="AJ27"/>
  <c r="AK27"/>
  <c r="G5" i="12"/>
  <c r="K5"/>
  <c r="L5"/>
  <c r="B6"/>
  <c r="D6"/>
  <c r="E6"/>
  <c r="F6"/>
  <c r="G6"/>
  <c r="H6"/>
  <c r="I6"/>
  <c r="J6"/>
  <c r="K6"/>
  <c r="L6"/>
  <c r="B7"/>
  <c r="G7"/>
  <c r="K7"/>
  <c r="L7"/>
  <c r="B8"/>
  <c r="G8"/>
  <c r="K8"/>
  <c r="L8"/>
  <c r="B9"/>
  <c r="G9"/>
  <c r="K9"/>
  <c r="L9"/>
  <c r="B10"/>
  <c r="G10"/>
  <c r="K10"/>
  <c r="L10"/>
  <c r="B11"/>
  <c r="G11"/>
  <c r="K11"/>
  <c r="L11"/>
  <c r="B12"/>
  <c r="G12"/>
  <c r="K12"/>
  <c r="L12"/>
  <c r="B13"/>
  <c r="G13"/>
  <c r="K13"/>
  <c r="L13"/>
  <c r="B14"/>
  <c r="G14"/>
  <c r="K14"/>
  <c r="L14"/>
  <c r="B15"/>
  <c r="G15"/>
  <c r="K15"/>
  <c r="L15"/>
  <c r="B16"/>
  <c r="G16"/>
  <c r="K16"/>
  <c r="L16"/>
  <c r="B17"/>
  <c r="G17"/>
  <c r="K17"/>
  <c r="L17"/>
  <c r="B18"/>
  <c r="D18"/>
  <c r="E18"/>
  <c r="F18"/>
  <c r="G18"/>
  <c r="H18"/>
  <c r="I18"/>
  <c r="J18"/>
  <c r="K18"/>
  <c r="L18"/>
  <c r="D5" i="24"/>
  <c r="E5"/>
  <c r="F5"/>
  <c r="G5"/>
  <c r="B6"/>
  <c r="B7"/>
  <c r="B8"/>
  <c r="B9"/>
  <c r="B10"/>
  <c r="B11"/>
  <c r="B12"/>
  <c r="B13"/>
  <c r="B14"/>
  <c r="B15"/>
  <c r="B16"/>
  <c r="B17"/>
  <c r="D17"/>
  <c r="E17"/>
  <c r="F17"/>
  <c r="G17"/>
</calcChain>
</file>

<file path=xl/sharedStrings.xml><?xml version="1.0" encoding="utf-8"?>
<sst xmlns="http://schemas.openxmlformats.org/spreadsheetml/2006/main" count="1351" uniqueCount="197">
  <si>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</si>
  <si>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</si>
  <si>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</si>
  <si>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</si>
  <si>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</si>
  <si>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</si>
  <si>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</si>
  <si>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</si>
  <si>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</si>
  <si>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</si>
  <si>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</si>
  <si>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</si>
  <si>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</si>
  <si>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</si>
  <si>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</si>
  <si>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</si>
  <si>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</si>
  <si>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</si>
  <si>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</si>
  <si>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</si>
  <si>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</si>
  <si>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</si>
  <si>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</si>
  <si>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</si>
  <si>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</si>
  <si>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</si>
  <si>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</si>
  <si>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</si>
  <si>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</si>
  <si>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01.1.1.6</t>
  </si>
  <si>
    <t>Obce</t>
  </si>
  <si>
    <t>610 - Mzdy, platy</t>
  </si>
  <si>
    <t>620 - Poistné a príspevky do poisťovní</t>
  </si>
  <si>
    <t>630 - Tovary a služby</t>
  </si>
  <si>
    <t>640 - Bežné transfery</t>
  </si>
  <si>
    <t>713 - Nákup výpočtovej techniky</t>
  </si>
  <si>
    <t>01.1.2</t>
  </si>
  <si>
    <t>Finančná a rozpočtová oblasť</t>
  </si>
  <si>
    <t>01.6.0</t>
  </si>
  <si>
    <t>Všeobecné verejné služby inde neklasifikované</t>
  </si>
  <si>
    <t>630- Tovary a služby</t>
  </si>
  <si>
    <t>Kontrolná činnosť</t>
  </si>
  <si>
    <t>Daňová agenda a politika</t>
  </si>
  <si>
    <t>Rozpočtová politika</t>
  </si>
  <si>
    <t>Audit</t>
  </si>
  <si>
    <t>Účtovníctvo</t>
  </si>
  <si>
    <t>Správa a údržba majetku obce</t>
  </si>
  <si>
    <t>03.2.0</t>
  </si>
  <si>
    <t>Ochrana pred požiarmi</t>
  </si>
  <si>
    <t>08.1.0</t>
  </si>
  <si>
    <t>Rekreačné a športové služby</t>
  </si>
  <si>
    <t>08.2.0.3</t>
  </si>
  <si>
    <t>Klubové a špeciálne kultúrne zariadenia</t>
  </si>
  <si>
    <t>08.2.0.5</t>
  </si>
  <si>
    <t>Knižnice</t>
  </si>
  <si>
    <t>08.2.0.9</t>
  </si>
  <si>
    <t>Ostatné kultúrne služby vrátane kultúrnych domov</t>
  </si>
  <si>
    <t>08.3.0</t>
  </si>
  <si>
    <t>Vysielacie a vydavateľské služby</t>
  </si>
  <si>
    <t>08.4.0</t>
  </si>
  <si>
    <t xml:space="preserve">Náboženské a iné spoločenské služby </t>
  </si>
  <si>
    <t>09.1.2.1 Základné vzdelanie</t>
  </si>
  <si>
    <t>Členstvo v organizáciách a združeniach</t>
  </si>
  <si>
    <t>Obecné zastupiteľstvo</t>
  </si>
  <si>
    <t>Vzdelávanie zamestnancov</t>
  </si>
  <si>
    <t>PROGRAM 2: PROPAGÁCIA A MARKETING</t>
  </si>
  <si>
    <t>Propagácia a marketing</t>
  </si>
  <si>
    <t>Partnerské obce</t>
  </si>
  <si>
    <t>Internetová komunikácia</t>
  </si>
  <si>
    <t>Kronika obce</t>
  </si>
  <si>
    <t>PROGRAM 3: SLUŽBY OBČANOM</t>
  </si>
  <si>
    <t>Služby občanom</t>
  </si>
  <si>
    <t>Cintorínske a pohrebné služby</t>
  </si>
  <si>
    <t>Obecný rozhlas</t>
  </si>
  <si>
    <t>Stavebný úrad</t>
  </si>
  <si>
    <t>Administratívne služby pre občanov</t>
  </si>
  <si>
    <t xml:space="preserve">Osvedčovanie listín a podpisov </t>
  </si>
  <si>
    <t>Evidencia obyvateľstva</t>
  </si>
  <si>
    <t>Organizácia slávnostných obradov</t>
  </si>
  <si>
    <t>PROGRAM 4: BEZPEČNOSŤ</t>
  </si>
  <si>
    <t>Bezpečnosť</t>
  </si>
  <si>
    <t>Civilná ochrana</t>
  </si>
  <si>
    <t>Verejné osvetlenie</t>
  </si>
  <si>
    <t>06.4.0</t>
  </si>
  <si>
    <t>PROGRAM 5: ODPADOVÉ HOSPODÁRSTVO</t>
  </si>
  <si>
    <t>Odpadové hospodárstvo</t>
  </si>
  <si>
    <t>Zber a odvoz odpadu</t>
  </si>
  <si>
    <t xml:space="preserve">630 - Tovary a služby </t>
  </si>
  <si>
    <t>Nakladanie s odpadovými vodami</t>
  </si>
  <si>
    <t>04.4.3</t>
  </si>
  <si>
    <t>Výstavba</t>
  </si>
  <si>
    <t>717 - Výstavba</t>
  </si>
  <si>
    <t>05.2.0</t>
  </si>
  <si>
    <t>09.1.1.1</t>
  </si>
  <si>
    <t xml:space="preserve">Predškolská výchova </t>
  </si>
  <si>
    <t>09.1.2.1</t>
  </si>
  <si>
    <t xml:space="preserve">Základné vzdelanie </t>
  </si>
  <si>
    <t>PROGRAM 6: KOMUNIKÁCIE</t>
  </si>
  <si>
    <t>Komunikácie</t>
  </si>
  <si>
    <t>Bežné opravy a celoročná údržba pozemných komunikácií</t>
  </si>
  <si>
    <t>04.5.1</t>
  </si>
  <si>
    <t>Cestná doprava</t>
  </si>
  <si>
    <t>04.6.0</t>
  </si>
  <si>
    <t>PROGRAM 7: VZDELÁVANIE</t>
  </si>
  <si>
    <t>Vzdelávanie</t>
  </si>
  <si>
    <t>Materská škola</t>
  </si>
  <si>
    <t>620 - Poistné a príspevok do poisťovní</t>
  </si>
  <si>
    <t>Základná škola</t>
  </si>
  <si>
    <t>717 - Realizácia výstavby</t>
  </si>
  <si>
    <t>Stravovanie v jedálňach školských zariadení</t>
  </si>
  <si>
    <t>09.6.0.1</t>
  </si>
  <si>
    <t>Školské stravovanie v predškolských zariadeniach a základných školách</t>
  </si>
  <si>
    <t>Školský klub</t>
  </si>
  <si>
    <t>09.5.0.1</t>
  </si>
  <si>
    <t>Zariadenia záujmového vzdelávania</t>
  </si>
  <si>
    <t>PROGRAM 8: ŠPORT</t>
  </si>
  <si>
    <t>Šport</t>
  </si>
  <si>
    <t>Podpora športových klubov a organizácii</t>
  </si>
  <si>
    <t>Futbalové ihrisko</t>
  </si>
  <si>
    <t>PROGRAM 9: KULTÚRA</t>
  </si>
  <si>
    <t>Kultúra</t>
  </si>
  <si>
    <t>Dom kultúry</t>
  </si>
  <si>
    <t>Obecná knižnica</t>
  </si>
  <si>
    <t>620 - Príspevky do poisťovní</t>
  </si>
  <si>
    <t>Kultúrne podujatia</t>
  </si>
  <si>
    <t>08.1 0 Rekreačné a športové služby</t>
  </si>
  <si>
    <t>Grantová podpora kultúrnych telies, spolkov, organizácii</t>
  </si>
  <si>
    <t>08.2.0</t>
  </si>
  <si>
    <t>Kultúrne služby</t>
  </si>
  <si>
    <t>Náboženské služby</t>
  </si>
  <si>
    <t>PROGRAM 10: PROSTREDIE PRE ŽIVOT</t>
  </si>
  <si>
    <t>Prostredie pre život</t>
  </si>
  <si>
    <t>Nájomné byty</t>
  </si>
  <si>
    <t>630 - Služby</t>
  </si>
  <si>
    <t>01.7.0</t>
  </si>
  <si>
    <t>Transakcie verejného dlhu</t>
  </si>
  <si>
    <t xml:space="preserve">650 - </t>
  </si>
  <si>
    <t>716 - Projektová dokumentácia</t>
  </si>
  <si>
    <t>04.4.3.0 Výstavba</t>
  </si>
  <si>
    <t>PROGRAM 11: SOCIÁLNE SLUŽBY</t>
  </si>
  <si>
    <t>Sociálne služby</t>
  </si>
  <si>
    <t>Kluby dôchodcov</t>
  </si>
  <si>
    <t>01.8.0</t>
  </si>
  <si>
    <t>Transfery všeobecnej povahy medzi rôznymi úrovňami verejnej správy</t>
  </si>
  <si>
    <t>630 - Tovary s služby</t>
  </si>
  <si>
    <t>Pomoc občanom v hmotnej a sociálnej núdzi</t>
  </si>
  <si>
    <t>10.7.0</t>
  </si>
  <si>
    <t>Sociálna pomoc občanom v hmotnej a sociálnej núdzi</t>
  </si>
  <si>
    <t>Aktivačné práce</t>
  </si>
  <si>
    <t>06.2.0</t>
  </si>
  <si>
    <t>Rozvoj obcí</t>
  </si>
  <si>
    <t>Zariadenia pre seniorov a domovy sociálnych služieb</t>
  </si>
  <si>
    <t>Dávky v hmotnej a sociálnej núdzi</t>
  </si>
  <si>
    <t>10.4.0.5</t>
  </si>
  <si>
    <t xml:space="preserve">Ďalšie dávky sociálneho zabezpečenia </t>
  </si>
  <si>
    <t>Rozpočet - sumarizácia</t>
  </si>
  <si>
    <t>Rozpočet rok 2012</t>
  </si>
  <si>
    <t>Rozpočet rok 2013</t>
  </si>
  <si>
    <t>Index 13/12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</si>
  <si>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</si>
  <si>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</si>
  <si>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</si>
  <si>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</si>
  <si>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</si>
  <si>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</si>
  <si>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</si>
  <si>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</si>
  <si>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</si>
  <si>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</si>
  <si>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Služby občanom</t>
  </si>
  <si>
    <t>Program 4: Bezpečnosť</t>
  </si>
  <si>
    <t>Program 5: Odpadové hospodárstvo</t>
  </si>
  <si>
    <t>Program 6: Komunikácie</t>
  </si>
  <si>
    <t>Program 7: Vzdelávanie</t>
  </si>
  <si>
    <t>Program 8: Šport</t>
  </si>
  <si>
    <t>Program 9: Kultúra</t>
  </si>
  <si>
    <t>Program 10: Prostredie pre život</t>
  </si>
  <si>
    <t>Program 11: Sociálne služby</t>
  </si>
  <si>
    <t>Výsledok hospodárenia:</t>
  </si>
  <si>
    <t>Rozpočet 2013</t>
  </si>
  <si>
    <t>Rozpočet 2014</t>
  </si>
  <si>
    <t>Rozpočet 2015</t>
  </si>
  <si>
    <t>PLÁNOVANIE, MANAŽMENT A KONTROLA</t>
  </si>
  <si>
    <t>PROPAGÁCIA A MARKETING</t>
  </si>
  <si>
    <t>SLUŽBY OBČANOM</t>
  </si>
  <si>
    <t>BEZPEČNOSŤ</t>
  </si>
  <si>
    <t>ODPADOVÉ HOSPODÁRSTVO</t>
  </si>
  <si>
    <t>KOMUNIKÁCIE</t>
  </si>
  <si>
    <t>VZDELÁVANIE</t>
  </si>
  <si>
    <t>ŠPORT</t>
  </si>
  <si>
    <t>KULTÚRA</t>
  </si>
  <si>
    <t>PROSTREDIE PRE ŽIVOT</t>
  </si>
  <si>
    <t>SOCIÁLNE SLUŽBY</t>
  </si>
  <si>
    <t>Rozpočet rok 2014</t>
  </si>
  <si>
    <t>Rozpočet rok 2015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</si>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</sst>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72" formatCode="dd/mm/yy"/>
    <numFmt numFmtId="173" formatCode="#,##0.##"/>
  </numFmts>
  <fonts count="3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i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2"/>
        <bgColor indexed="53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2" borderId="1" applyNumberFormat="0" applyAlignment="0" applyProtection="0"/>
    <xf numFmtId="0" fontId="2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7" borderId="5" applyNumberFormat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23" fillId="4" borderId="7" applyNumberFormat="0" applyFont="0" applyAlignment="0" applyProtection="0"/>
    <xf numFmtId="0" fontId="18" fillId="2" borderId="8" applyNumberFormat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1" fillId="19" borderId="18" xfId="0" applyFont="1" applyFill="1" applyBorder="1" applyAlignment="1">
      <alignment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4" fillId="19" borderId="25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173" fontId="7" fillId="20" borderId="10" xfId="0" applyNumberFormat="1" applyFont="1" applyFill="1" applyBorder="1" applyAlignment="1">
      <alignment wrapText="1"/>
    </xf>
    <xf numFmtId="173" fontId="7" fillId="20" borderId="11" xfId="0" applyNumberFormat="1" applyFont="1" applyFill="1" applyBorder="1" applyAlignment="1">
      <alignment wrapText="1"/>
    </xf>
    <xf numFmtId="173" fontId="7" fillId="20" borderId="12" xfId="0" applyNumberFormat="1" applyFont="1" applyFill="1" applyBorder="1" applyAlignment="1">
      <alignment wrapText="1"/>
    </xf>
    <xf numFmtId="0" fontId="0" fillId="0" borderId="13" xfId="0" applyFill="1" applyBorder="1"/>
    <xf numFmtId="173" fontId="7" fillId="20" borderId="28" xfId="0" applyNumberFormat="1" applyFont="1" applyFill="1" applyBorder="1"/>
    <xf numFmtId="173" fontId="7" fillId="20" borderId="27" xfId="0" applyNumberFormat="1" applyFont="1" applyFill="1" applyBorder="1"/>
    <xf numFmtId="0" fontId="0" fillId="0" borderId="13" xfId="0" applyBorder="1"/>
    <xf numFmtId="173" fontId="7" fillId="20" borderId="10" xfId="0" applyNumberFormat="1" applyFont="1" applyFill="1" applyBorder="1"/>
    <xf numFmtId="173" fontId="7" fillId="20" borderId="11" xfId="0" applyNumberFormat="1" applyFont="1" applyFill="1" applyBorder="1"/>
    <xf numFmtId="10" fontId="7" fillId="20" borderId="11" xfId="0" applyNumberFormat="1" applyFont="1" applyFill="1" applyBorder="1"/>
    <xf numFmtId="173" fontId="7" fillId="20" borderId="12" xfId="0" applyNumberFormat="1" applyFont="1" applyFill="1" applyBorder="1"/>
    <xf numFmtId="0" fontId="7" fillId="21" borderId="27" xfId="0" applyFont="1" applyFill="1" applyBorder="1" applyAlignment="1">
      <alignment horizontal="center"/>
    </xf>
    <xf numFmtId="173" fontId="7" fillId="21" borderId="15" xfId="0" applyNumberFormat="1" applyFont="1" applyFill="1" applyBorder="1" applyAlignment="1">
      <alignment wrapText="1"/>
    </xf>
    <xf numFmtId="173" fontId="7" fillId="21" borderId="16" xfId="0" applyNumberFormat="1" applyFont="1" applyFill="1" applyBorder="1" applyAlignment="1">
      <alignment wrapText="1"/>
    </xf>
    <xf numFmtId="173" fontId="7" fillId="21" borderId="17" xfId="0" applyNumberFormat="1" applyFont="1" applyFill="1" applyBorder="1" applyAlignment="1">
      <alignment wrapText="1"/>
    </xf>
    <xf numFmtId="173" fontId="7" fillId="21" borderId="27" xfId="0" applyNumberFormat="1" applyFont="1" applyFill="1" applyBorder="1"/>
    <xf numFmtId="173" fontId="7" fillId="21" borderId="15" xfId="0" applyNumberFormat="1" applyFont="1" applyFill="1" applyBorder="1"/>
    <xf numFmtId="173" fontId="7" fillId="21" borderId="16" xfId="0" applyNumberFormat="1" applyFont="1" applyFill="1" applyBorder="1"/>
    <xf numFmtId="10" fontId="7" fillId="21" borderId="16" xfId="0" applyNumberFormat="1" applyFont="1" applyFill="1" applyBorder="1"/>
    <xf numFmtId="173" fontId="7" fillId="21" borderId="17" xfId="0" applyNumberFormat="1" applyFont="1" applyFill="1" applyBorder="1"/>
    <xf numFmtId="0" fontId="8" fillId="22" borderId="27" xfId="0" applyFont="1" applyFill="1" applyBorder="1" applyAlignment="1">
      <alignment horizontal="center"/>
    </xf>
    <xf numFmtId="173" fontId="8" fillId="22" borderId="15" xfId="0" applyNumberFormat="1" applyFont="1" applyFill="1" applyBorder="1" applyAlignment="1">
      <alignment wrapText="1"/>
    </xf>
    <xf numFmtId="173" fontId="8" fillId="22" borderId="16" xfId="0" applyNumberFormat="1" applyFont="1" applyFill="1" applyBorder="1" applyAlignment="1">
      <alignment wrapText="1"/>
    </xf>
    <xf numFmtId="173" fontId="8" fillId="22" borderId="17" xfId="0" applyNumberFormat="1" applyFont="1" applyFill="1" applyBorder="1" applyAlignment="1">
      <alignment wrapText="1"/>
    </xf>
    <xf numFmtId="173" fontId="8" fillId="22" borderId="27" xfId="0" applyNumberFormat="1" applyFont="1" applyFill="1" applyBorder="1"/>
    <xf numFmtId="173" fontId="8" fillId="22" borderId="15" xfId="0" applyNumberFormat="1" applyFont="1" applyFill="1" applyBorder="1"/>
    <xf numFmtId="173" fontId="8" fillId="22" borderId="16" xfId="0" applyNumberFormat="1" applyFont="1" applyFill="1" applyBorder="1"/>
    <xf numFmtId="10" fontId="8" fillId="22" borderId="16" xfId="0" applyNumberFormat="1" applyFont="1" applyFill="1" applyBorder="1"/>
    <xf numFmtId="173" fontId="8" fillId="22" borderId="17" xfId="0" applyNumberFormat="1" applyFont="1" applyFill="1" applyBorder="1"/>
    <xf numFmtId="0" fontId="0" fillId="0" borderId="27" xfId="0" applyFont="1" applyBorder="1" applyAlignment="1">
      <alignment horizontal="center"/>
    </xf>
    <xf numFmtId="0" fontId="9" fillId="19" borderId="27" xfId="0" applyFont="1" applyFill="1" applyBorder="1" applyAlignment="1">
      <alignment horizontal="center"/>
    </xf>
    <xf numFmtId="173" fontId="9" fillId="19" borderId="15" xfId="0" applyNumberFormat="1" applyFont="1" applyFill="1" applyBorder="1" applyAlignment="1">
      <alignment wrapText="1"/>
    </xf>
    <xf numFmtId="173" fontId="9" fillId="19" borderId="16" xfId="0" applyNumberFormat="1" applyFont="1" applyFill="1" applyBorder="1" applyAlignment="1">
      <alignment wrapText="1"/>
    </xf>
    <xf numFmtId="173" fontId="9" fillId="19" borderId="17" xfId="0" applyNumberFormat="1" applyFont="1" applyFill="1" applyBorder="1" applyAlignment="1">
      <alignment wrapText="1"/>
    </xf>
    <xf numFmtId="173" fontId="7" fillId="19" borderId="27" xfId="0" applyNumberFormat="1" applyFont="1" applyFill="1" applyBorder="1"/>
    <xf numFmtId="173" fontId="7" fillId="19" borderId="15" xfId="0" applyNumberFormat="1" applyFont="1" applyFill="1" applyBorder="1"/>
    <xf numFmtId="173" fontId="7" fillId="19" borderId="16" xfId="0" applyNumberFormat="1" applyFont="1" applyFill="1" applyBorder="1"/>
    <xf numFmtId="10" fontId="7" fillId="19" borderId="16" xfId="0" applyNumberFormat="1" applyFont="1" applyFill="1" applyBorder="1"/>
    <xf numFmtId="173" fontId="7" fillId="19" borderId="17" xfId="0" applyNumberFormat="1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wrapText="1"/>
    </xf>
    <xf numFmtId="173" fontId="6" fillId="0" borderId="23" xfId="0" applyNumberFormat="1" applyFont="1" applyFill="1" applyBorder="1" applyAlignment="1">
      <alignment wrapText="1"/>
    </xf>
    <xf numFmtId="173" fontId="6" fillId="0" borderId="20" xfId="0" applyNumberFormat="1" applyFont="1" applyFill="1" applyBorder="1" applyAlignment="1">
      <alignment wrapText="1"/>
    </xf>
    <xf numFmtId="173" fontId="6" fillId="0" borderId="24" xfId="0" applyNumberFormat="1" applyFont="1" applyFill="1" applyBorder="1" applyAlignment="1">
      <alignment wrapText="1"/>
    </xf>
    <xf numFmtId="0" fontId="6" fillId="0" borderId="13" xfId="0" applyFont="1" applyFill="1" applyBorder="1"/>
    <xf numFmtId="173" fontId="4" fillId="0" borderId="27" xfId="0" applyNumberFormat="1" applyFont="1" applyFill="1" applyBorder="1"/>
    <xf numFmtId="173" fontId="4" fillId="0" borderId="23" xfId="0" applyNumberFormat="1" applyFont="1" applyFill="1" applyBorder="1"/>
    <xf numFmtId="173" fontId="4" fillId="0" borderId="20" xfId="0" applyNumberFormat="1" applyFont="1" applyFill="1" applyBorder="1"/>
    <xf numFmtId="10" fontId="4" fillId="0" borderId="20" xfId="0" applyNumberFormat="1" applyFont="1" applyFill="1" applyBorder="1"/>
    <xf numFmtId="173" fontId="4" fillId="0" borderId="24" xfId="0" applyNumberFormat="1" applyFont="1" applyFill="1" applyBorder="1"/>
    <xf numFmtId="0" fontId="0" fillId="0" borderId="31" xfId="0" applyBorder="1"/>
    <xf numFmtId="0" fontId="9" fillId="23" borderId="40" xfId="0" applyFont="1" applyFill="1" applyBorder="1" applyAlignment="1">
      <alignment horizontal="center" vertical="center" wrapText="1"/>
    </xf>
    <xf numFmtId="0" fontId="9" fillId="23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6" fillId="24" borderId="40" xfId="0" applyFont="1" applyFill="1" applyBorder="1" applyAlignment="1">
      <alignment horizontal="center"/>
    </xf>
    <xf numFmtId="0" fontId="7" fillId="24" borderId="41" xfId="0" applyFont="1" applyFill="1" applyBorder="1"/>
    <xf numFmtId="0" fontId="7" fillId="24" borderId="41" xfId="0" applyFont="1" applyFill="1" applyBorder="1" applyAlignment="1">
      <alignment horizontal="right"/>
    </xf>
    <xf numFmtId="0" fontId="7" fillId="24" borderId="42" xfId="0" applyFont="1" applyFill="1" applyBorder="1" applyAlignment="1">
      <alignment horizontal="right"/>
    </xf>
    <xf numFmtId="0" fontId="7" fillId="24" borderId="43" xfId="0" applyFont="1" applyFill="1" applyBorder="1" applyAlignment="1">
      <alignment horizontal="right"/>
    </xf>
    <xf numFmtId="0" fontId="6" fillId="24" borderId="44" xfId="0" applyFont="1" applyFill="1" applyBorder="1" applyAlignment="1">
      <alignment horizontal="center"/>
    </xf>
    <xf numFmtId="0" fontId="7" fillId="24" borderId="45" xfId="0" applyFont="1" applyFill="1" applyBorder="1"/>
    <xf numFmtId="0" fontId="7" fillId="24" borderId="46" xfId="0" applyFont="1" applyFill="1" applyBorder="1" applyAlignment="1">
      <alignment horizontal="right"/>
    </xf>
    <xf numFmtId="0" fontId="7" fillId="24" borderId="45" xfId="0" applyFont="1" applyFill="1" applyBorder="1" applyAlignment="1">
      <alignment horizontal="right"/>
    </xf>
    <xf numFmtId="0" fontId="7" fillId="24" borderId="47" xfId="0" applyFont="1" applyFill="1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29" fillId="0" borderId="45" xfId="0" applyFont="1" applyBorder="1"/>
    <xf numFmtId="0" fontId="7" fillId="0" borderId="46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5" xfId="0" applyBorder="1" applyAlignment="1">
      <alignment horizontal="right"/>
    </xf>
    <xf numFmtId="0" fontId="6" fillId="24" borderId="48" xfId="0" applyFont="1" applyFill="1" applyBorder="1" applyAlignment="1">
      <alignment horizontal="center"/>
    </xf>
    <xf numFmtId="0" fontId="7" fillId="24" borderId="49" xfId="0" applyFont="1" applyFill="1" applyBorder="1"/>
    <xf numFmtId="0" fontId="7" fillId="24" borderId="49" xfId="0" applyFont="1" applyFill="1" applyBorder="1" applyAlignment="1">
      <alignment horizontal="right"/>
    </xf>
    <xf numFmtId="0" fontId="7" fillId="24" borderId="50" xfId="0" applyFont="1" applyFill="1" applyBorder="1" applyAlignment="1">
      <alignment horizontal="right"/>
    </xf>
    <xf numFmtId="0" fontId="7" fillId="24" borderId="51" xfId="0" applyFont="1" applyFill="1" applyBorder="1" applyAlignment="1">
      <alignment horizontal="right"/>
    </xf>
    <xf numFmtId="0" fontId="9" fillId="24" borderId="52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/>
    </xf>
    <xf numFmtId="0" fontId="9" fillId="24" borderId="5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25" borderId="46" xfId="0" applyFont="1" applyFill="1" applyBorder="1" applyAlignment="1">
      <alignment horizontal="center"/>
    </xf>
    <xf numFmtId="0" fontId="7" fillId="25" borderId="53" xfId="0" applyFont="1" applyFill="1" applyBorder="1"/>
    <xf numFmtId="0" fontId="7" fillId="25" borderId="45" xfId="0" applyFont="1" applyFill="1" applyBorder="1"/>
    <xf numFmtId="0" fontId="7" fillId="25" borderId="47" xfId="0" applyFont="1" applyFill="1" applyBorder="1"/>
    <xf numFmtId="0" fontId="7" fillId="24" borderId="53" xfId="0" applyFont="1" applyFill="1" applyBorder="1"/>
    <xf numFmtId="0" fontId="7" fillId="24" borderId="47" xfId="0" applyFont="1" applyFill="1" applyBorder="1"/>
    <xf numFmtId="0" fontId="8" fillId="26" borderId="46" xfId="0" applyFont="1" applyFill="1" applyBorder="1" applyAlignment="1">
      <alignment horizontal="center"/>
    </xf>
    <xf numFmtId="0" fontId="8" fillId="26" borderId="53" xfId="0" applyFont="1" applyFill="1" applyBorder="1"/>
    <xf numFmtId="0" fontId="8" fillId="26" borderId="45" xfId="0" applyFont="1" applyFill="1" applyBorder="1"/>
    <xf numFmtId="0" fontId="8" fillId="26" borderId="47" xfId="0" applyFont="1" applyFill="1" applyBorder="1"/>
    <xf numFmtId="0" fontId="7" fillId="24" borderId="40" xfId="0" applyFont="1" applyFill="1" applyBorder="1" applyAlignment="1">
      <alignment horizontal="right"/>
    </xf>
    <xf numFmtId="0" fontId="7" fillId="24" borderId="54" xfId="0" applyFont="1" applyFill="1" applyBorder="1" applyAlignment="1">
      <alignment horizontal="right"/>
    </xf>
    <xf numFmtId="0" fontId="7" fillId="24" borderId="44" xfId="0" applyFont="1" applyFill="1" applyBorder="1" applyAlignment="1">
      <alignment horizontal="right"/>
    </xf>
    <xf numFmtId="0" fontId="7" fillId="24" borderId="55" xfId="0" applyFont="1" applyFill="1" applyBorder="1" applyAlignment="1">
      <alignment horizontal="right"/>
    </xf>
    <xf numFmtId="0" fontId="7" fillId="24" borderId="56" xfId="0" applyFont="1" applyFill="1" applyBorder="1" applyAlignment="1">
      <alignment horizontal="right"/>
    </xf>
    <xf numFmtId="0" fontId="29" fillId="0" borderId="44" xfId="0" applyFont="1" applyBorder="1"/>
    <xf numFmtId="0" fontId="7" fillId="0" borderId="47" xfId="0" applyFont="1" applyBorder="1" applyAlignment="1">
      <alignment horizontal="right"/>
    </xf>
    <xf numFmtId="0" fontId="7" fillId="24" borderId="48" xfId="0" applyFont="1" applyFill="1" applyBorder="1"/>
    <xf numFmtId="0" fontId="2" fillId="19" borderId="32" xfId="0" applyFont="1" applyFill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172" fontId="5" fillId="18" borderId="20" xfId="0" applyNumberFormat="1" applyFont="1" applyFill="1" applyBorder="1" applyAlignment="1">
      <alignment horizontal="center" vertical="center" wrapText="1"/>
    </xf>
    <xf numFmtId="0" fontId="0" fillId="19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 wrapText="1"/>
    </xf>
    <xf numFmtId="0" fontId="0" fillId="19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14" fontId="3" fillId="19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wrapText="1"/>
    </xf>
    <xf numFmtId="0" fontId="7" fillId="21" borderId="38" xfId="0" applyFont="1" applyFill="1" applyBorder="1" applyAlignment="1">
      <alignment wrapText="1"/>
    </xf>
    <xf numFmtId="0" fontId="9" fillId="19" borderId="30" xfId="0" applyFont="1" applyFill="1" applyBorder="1" applyAlignment="1">
      <alignment wrapText="1"/>
    </xf>
    <xf numFmtId="0" fontId="8" fillId="22" borderId="30" xfId="0" applyFont="1" applyFill="1" applyBorder="1" applyAlignment="1">
      <alignment wrapText="1"/>
    </xf>
    <xf numFmtId="0" fontId="28" fillId="23" borderId="39" xfId="0" applyFont="1" applyFill="1" applyBorder="1" applyAlignment="1">
      <alignment horizontal="left" vertical="top"/>
    </xf>
    <xf numFmtId="0" fontId="28" fillId="23" borderId="40" xfId="0" applyFont="1" applyFill="1" applyBorder="1" applyAlignment="1">
      <alignment horizontal="left" vertical="top"/>
    </xf>
    <xf numFmtId="0" fontId="8" fillId="23" borderId="39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 wrapText="1"/>
    </xf>
    <xf numFmtId="0" fontId="9" fillId="24" borderId="40" xfId="0" applyFont="1" applyFill="1" applyBorder="1" applyAlignment="1">
      <alignment horizontal="center" vertical="center" wrapText="1"/>
    </xf>
    <xf numFmtId="0" fontId="9" fillId="24" borderId="49" xfId="0" applyFont="1" applyFill="1" applyBorder="1" applyAlignment="1">
      <alignment horizontal="center" vertical="center" wrapText="1"/>
    </xf>
    <xf numFmtId="0" fontId="9" fillId="24" borderId="41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9" fillId="24" borderId="43" xfId="0" applyFont="1" applyFill="1" applyBorder="1" applyAlignment="1">
      <alignment horizontal="center" vertical="center" wrapText="1"/>
    </xf>
    <xf numFmtId="0" fontId="7" fillId="25" borderId="46" xfId="0" applyFont="1" applyFill="1" applyBorder="1" applyAlignment="1">
      <alignment wrapText="1"/>
    </xf>
    <xf numFmtId="0" fontId="7" fillId="25" borderId="45" xfId="0" applyFont="1" applyFill="1" applyBorder="1" applyAlignment="1">
      <alignment wrapText="1"/>
    </xf>
    <xf numFmtId="0" fontId="7" fillId="24" borderId="46" xfId="0" applyFont="1" applyFill="1" applyBorder="1" applyAlignment="1">
      <alignment wrapText="1"/>
    </xf>
    <xf numFmtId="0" fontId="7" fillId="24" borderId="45" xfId="0" applyFont="1" applyFill="1" applyBorder="1" applyAlignment="1">
      <alignment wrapText="1"/>
    </xf>
    <xf numFmtId="0" fontId="8" fillId="26" borderId="46" xfId="0" applyFont="1" applyFill="1" applyBorder="1" applyAlignment="1">
      <alignment wrapText="1"/>
    </xf>
    <xf numFmtId="0" fontId="8" fillId="26" borderId="45" xfId="0" applyFont="1" applyFill="1" applyBorder="1" applyAlignment="1">
      <alignment wrapText="1"/>
    </xf>
    <xf numFmtId="0" fontId="28" fillId="23" borderId="39" xfId="0" applyFont="1" applyFill="1" applyBorder="1" applyAlignment="1">
      <alignment horizontal="left" vertical="center"/>
    </xf>
    <xf numFmtId="0" fontId="28" fillId="23" borderId="40" xfId="0" applyFont="1" applyFill="1" applyBorder="1" applyAlignment="1">
      <alignment horizontal="left" vertical="center"/>
    </xf>
    <xf numFmtId="0" fontId="8" fillId="23" borderId="39" xfId="0" applyFont="1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e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59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23" width="0" hidden="1" customWidth="1"/>
    <col min="24" max="24" width="7.7109375" customWidth="1"/>
    <col min="25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26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1</v>
      </c>
      <c r="D9" s="141" t="s">
        <v>27</v>
      </c>
      <c r="E9" s="141"/>
      <c r="F9" s="141"/>
      <c r="G9" s="30">
        <v>186908</v>
      </c>
      <c r="H9" s="31">
        <v>185871</v>
      </c>
      <c r="I9" s="31">
        <v>268870</v>
      </c>
      <c r="J9" s="32">
        <v>254257</v>
      </c>
      <c r="K9" s="33"/>
      <c r="L9" s="34">
        <v>177977</v>
      </c>
      <c r="M9" s="35">
        <v>61760</v>
      </c>
      <c r="N9" s="35">
        <v>27866</v>
      </c>
      <c r="O9" s="35">
        <v>88340</v>
      </c>
      <c r="P9" s="35">
        <v>1215</v>
      </c>
      <c r="Q9" s="35"/>
      <c r="R9" s="35">
        <f t="shared" ref="R9:R40" si="0">SUM(M9:Q9)</f>
        <v>179181</v>
      </c>
      <c r="S9" s="35">
        <f t="shared" ref="S9:S40" si="1">R9-L9</f>
        <v>1204</v>
      </c>
      <c r="T9" s="33"/>
      <c r="U9" s="35"/>
      <c r="V9" s="35"/>
      <c r="W9" s="35"/>
      <c r="X9" s="35">
        <v>2546</v>
      </c>
      <c r="Y9" s="35"/>
      <c r="Z9" s="35"/>
      <c r="AA9" s="35"/>
      <c r="AB9" s="35"/>
      <c r="AC9" s="35"/>
      <c r="AD9" s="35"/>
      <c r="AE9" s="35">
        <f t="shared" ref="AE9:AE40" si="2">SUM(V9:AD9)</f>
        <v>2546</v>
      </c>
      <c r="AF9" s="35">
        <f t="shared" ref="AF9:AF40" si="3">AE9-U9</f>
        <v>2546</v>
      </c>
      <c r="AG9" s="36"/>
      <c r="AH9" s="37">
        <f t="shared" ref="AH9:AH40" si="4">L9+U9</f>
        <v>177977</v>
      </c>
      <c r="AI9" s="38">
        <f t="shared" ref="AI9:AI40" si="5">R9+AE9</f>
        <v>181727</v>
      </c>
      <c r="AJ9" s="38">
        <f t="shared" ref="AJ9:AJ40" si="6">AI9-AH9</f>
        <v>3750</v>
      </c>
      <c r="AK9" s="39">
        <f t="shared" ref="AK9:AK40" si="7">IF(AH9=0,"",AI9/AH9)</f>
        <v>1.0210701382762941</v>
      </c>
      <c r="AL9" s="38">
        <v>170632</v>
      </c>
      <c r="AM9" s="40">
        <v>170806</v>
      </c>
    </row>
    <row r="10" spans="1:39">
      <c r="B10" s="28">
        <v>2</v>
      </c>
      <c r="C10" s="41">
        <v>1</v>
      </c>
      <c r="D10" s="142" t="s">
        <v>28</v>
      </c>
      <c r="E10" s="142"/>
      <c r="F10" s="142"/>
      <c r="G10" s="42">
        <v>183276</v>
      </c>
      <c r="H10" s="43">
        <v>179837</v>
      </c>
      <c r="I10" s="43">
        <v>147560</v>
      </c>
      <c r="J10" s="44">
        <v>175929</v>
      </c>
      <c r="K10" s="33"/>
      <c r="L10" s="45">
        <v>127649</v>
      </c>
      <c r="M10" s="45">
        <v>58000</v>
      </c>
      <c r="N10" s="45">
        <v>24861</v>
      </c>
      <c r="O10" s="45">
        <v>44777</v>
      </c>
      <c r="P10" s="45">
        <v>1215</v>
      </c>
      <c r="Q10" s="45"/>
      <c r="R10" s="45">
        <f t="shared" si="0"/>
        <v>128853</v>
      </c>
      <c r="S10" s="45">
        <f t="shared" si="1"/>
        <v>1204</v>
      </c>
      <c r="T10" s="33"/>
      <c r="U10" s="45"/>
      <c r="V10" s="45"/>
      <c r="W10" s="45"/>
      <c r="X10" s="45">
        <v>2546</v>
      </c>
      <c r="Y10" s="45"/>
      <c r="Z10" s="45"/>
      <c r="AA10" s="45"/>
      <c r="AB10" s="45"/>
      <c r="AC10" s="45"/>
      <c r="AD10" s="45"/>
      <c r="AE10" s="45">
        <f t="shared" si="2"/>
        <v>2546</v>
      </c>
      <c r="AF10" s="45">
        <f t="shared" si="3"/>
        <v>2546</v>
      </c>
      <c r="AG10" s="36"/>
      <c r="AH10" s="46">
        <f t="shared" si="4"/>
        <v>127649</v>
      </c>
      <c r="AI10" s="47">
        <f t="shared" si="5"/>
        <v>131399</v>
      </c>
      <c r="AJ10" s="47">
        <f t="shared" si="6"/>
        <v>3750</v>
      </c>
      <c r="AK10" s="48">
        <f t="shared" si="7"/>
        <v>1.029377433430736</v>
      </c>
      <c r="AL10" s="47">
        <v>153701</v>
      </c>
      <c r="AM10" s="49">
        <v>154536</v>
      </c>
    </row>
    <row r="11" spans="1:39">
      <c r="B11" s="28">
        <v>3</v>
      </c>
      <c r="C11" s="59"/>
      <c r="D11" s="60" t="s">
        <v>29</v>
      </c>
      <c r="E11" s="143" t="s">
        <v>30</v>
      </c>
      <c r="F11" s="143"/>
      <c r="G11" s="61"/>
      <c r="H11" s="62"/>
      <c r="I11" s="62">
        <v>145736</v>
      </c>
      <c r="J11" s="63"/>
      <c r="K11" s="33"/>
      <c r="L11" s="64">
        <v>126849</v>
      </c>
      <c r="M11" s="64">
        <v>58000</v>
      </c>
      <c r="N11" s="64">
        <v>24750</v>
      </c>
      <c r="O11" s="64">
        <v>42884</v>
      </c>
      <c r="P11" s="64">
        <v>1215</v>
      </c>
      <c r="Q11" s="64"/>
      <c r="R11" s="64">
        <f t="shared" si="0"/>
        <v>126849</v>
      </c>
      <c r="S11" s="64">
        <f t="shared" si="1"/>
        <v>0</v>
      </c>
      <c r="T11" s="33"/>
      <c r="U11" s="64"/>
      <c r="V11" s="64"/>
      <c r="W11" s="64"/>
      <c r="X11" s="64">
        <v>2546</v>
      </c>
      <c r="Y11" s="64"/>
      <c r="Z11" s="64"/>
      <c r="AA11" s="64"/>
      <c r="AB11" s="64"/>
      <c r="AC11" s="64"/>
      <c r="AD11" s="64"/>
      <c r="AE11" s="64">
        <f t="shared" si="2"/>
        <v>2546</v>
      </c>
      <c r="AF11" s="64">
        <f t="shared" si="3"/>
        <v>2546</v>
      </c>
      <c r="AG11" s="33"/>
      <c r="AH11" s="65">
        <f t="shared" si="4"/>
        <v>126849</v>
      </c>
      <c r="AI11" s="66">
        <f t="shared" si="5"/>
        <v>129395</v>
      </c>
      <c r="AJ11" s="66">
        <f t="shared" si="6"/>
        <v>2546</v>
      </c>
      <c r="AK11" s="67">
        <f t="shared" si="7"/>
        <v>1.0200711081679792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31</v>
      </c>
      <c r="G12" s="72"/>
      <c r="H12" s="73"/>
      <c r="I12" s="73">
        <v>59950</v>
      </c>
      <c r="J12" s="74"/>
      <c r="K12" s="75"/>
      <c r="L12" s="76">
        <v>58000</v>
      </c>
      <c r="M12" s="76">
        <v>58000</v>
      </c>
      <c r="N12" s="76"/>
      <c r="O12" s="76"/>
      <c r="P12" s="76"/>
      <c r="Q12" s="76"/>
      <c r="R12" s="76">
        <f t="shared" si="0"/>
        <v>58000</v>
      </c>
      <c r="S12" s="76">
        <f t="shared" si="1"/>
        <v>0</v>
      </c>
      <c r="T12" s="75"/>
      <c r="U12" s="76"/>
      <c r="V12" s="76"/>
      <c r="W12" s="76"/>
      <c r="X12" s="76">
        <v>2546</v>
      </c>
      <c r="Y12" s="76"/>
      <c r="Z12" s="76"/>
      <c r="AA12" s="76"/>
      <c r="AB12" s="76"/>
      <c r="AC12" s="76"/>
      <c r="AD12" s="76"/>
      <c r="AE12" s="76">
        <f t="shared" si="2"/>
        <v>2546</v>
      </c>
      <c r="AF12" s="76">
        <f t="shared" si="3"/>
        <v>2546</v>
      </c>
      <c r="AG12" s="75"/>
      <c r="AH12" s="77">
        <f t="shared" si="4"/>
        <v>58000</v>
      </c>
      <c r="AI12" s="78">
        <f t="shared" si="5"/>
        <v>60546</v>
      </c>
      <c r="AJ12" s="78">
        <f t="shared" si="6"/>
        <v>2546</v>
      </c>
      <c r="AK12" s="79">
        <f t="shared" si="7"/>
        <v>1.0438965517241379</v>
      </c>
      <c r="AL12" s="78"/>
      <c r="AM12" s="80"/>
    </row>
    <row r="13" spans="1:39" ht="22.5">
      <c r="B13" s="28">
        <v>5</v>
      </c>
      <c r="C13" s="59"/>
      <c r="D13" s="69"/>
      <c r="E13" s="70">
        <v>2</v>
      </c>
      <c r="F13" s="71" t="s">
        <v>32</v>
      </c>
      <c r="G13" s="72"/>
      <c r="H13" s="73"/>
      <c r="I13" s="73">
        <v>25240</v>
      </c>
      <c r="J13" s="74"/>
      <c r="K13" s="75"/>
      <c r="L13" s="76">
        <v>24750</v>
      </c>
      <c r="M13" s="76"/>
      <c r="N13" s="76">
        <v>24750</v>
      </c>
      <c r="O13" s="76"/>
      <c r="P13" s="76"/>
      <c r="Q13" s="76"/>
      <c r="R13" s="76">
        <f t="shared" si="0"/>
        <v>24750</v>
      </c>
      <c r="S13" s="76">
        <f t="shared" si="1"/>
        <v>0</v>
      </c>
      <c r="T13" s="75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>
        <f t="shared" si="2"/>
        <v>0</v>
      </c>
      <c r="AF13" s="76">
        <f t="shared" si="3"/>
        <v>0</v>
      </c>
      <c r="AG13" s="75"/>
      <c r="AH13" s="77">
        <f t="shared" si="4"/>
        <v>24750</v>
      </c>
      <c r="AI13" s="78">
        <f t="shared" si="5"/>
        <v>24750</v>
      </c>
      <c r="AJ13" s="78">
        <f t="shared" si="6"/>
        <v>0</v>
      </c>
      <c r="AK13" s="79">
        <f t="shared" si="7"/>
        <v>1</v>
      </c>
      <c r="AL13" s="78"/>
      <c r="AM13" s="80"/>
    </row>
    <row r="14" spans="1:39">
      <c r="B14" s="28">
        <v>6</v>
      </c>
      <c r="C14" s="59"/>
      <c r="D14" s="69"/>
      <c r="E14" s="70">
        <v>3</v>
      </c>
      <c r="F14" s="71" t="s">
        <v>33</v>
      </c>
      <c r="G14" s="72"/>
      <c r="H14" s="73"/>
      <c r="I14" s="73">
        <v>58640</v>
      </c>
      <c r="J14" s="74"/>
      <c r="K14" s="75"/>
      <c r="L14" s="76">
        <v>42884</v>
      </c>
      <c r="M14" s="76"/>
      <c r="N14" s="76"/>
      <c r="O14" s="76">
        <v>42884</v>
      </c>
      <c r="P14" s="76"/>
      <c r="Q14" s="76"/>
      <c r="R14" s="76">
        <f t="shared" si="0"/>
        <v>42884</v>
      </c>
      <c r="S14" s="76">
        <f t="shared" si="1"/>
        <v>0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>
        <f t="shared" si="2"/>
        <v>0</v>
      </c>
      <c r="AF14" s="76">
        <f t="shared" si="3"/>
        <v>0</v>
      </c>
      <c r="AG14" s="75"/>
      <c r="AH14" s="77">
        <f t="shared" si="4"/>
        <v>42884</v>
      </c>
      <c r="AI14" s="78">
        <f t="shared" si="5"/>
        <v>42884</v>
      </c>
      <c r="AJ14" s="78">
        <f t="shared" si="6"/>
        <v>0</v>
      </c>
      <c r="AK14" s="79">
        <f t="shared" si="7"/>
        <v>1</v>
      </c>
      <c r="AL14" s="78"/>
      <c r="AM14" s="80"/>
    </row>
    <row r="15" spans="1:39">
      <c r="B15" s="28">
        <v>7</v>
      </c>
      <c r="C15" s="59"/>
      <c r="D15" s="69"/>
      <c r="E15" s="70">
        <v>4</v>
      </c>
      <c r="F15" s="71" t="s">
        <v>34</v>
      </c>
      <c r="G15" s="72"/>
      <c r="H15" s="73"/>
      <c r="I15" s="73">
        <v>1650</v>
      </c>
      <c r="J15" s="74"/>
      <c r="K15" s="75"/>
      <c r="L15" s="76">
        <v>1215</v>
      </c>
      <c r="M15" s="76"/>
      <c r="N15" s="76"/>
      <c r="O15" s="76"/>
      <c r="P15" s="76">
        <v>1215</v>
      </c>
      <c r="Q15" s="76"/>
      <c r="R15" s="76">
        <f t="shared" si="0"/>
        <v>1215</v>
      </c>
      <c r="S15" s="76">
        <f t="shared" si="1"/>
        <v>0</v>
      </c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>
        <f t="shared" si="2"/>
        <v>0</v>
      </c>
      <c r="AF15" s="76">
        <f t="shared" si="3"/>
        <v>0</v>
      </c>
      <c r="AG15" s="75"/>
      <c r="AH15" s="77">
        <f t="shared" si="4"/>
        <v>1215</v>
      </c>
      <c r="AI15" s="78">
        <f t="shared" si="5"/>
        <v>1215</v>
      </c>
      <c r="AJ15" s="78">
        <f t="shared" si="6"/>
        <v>0</v>
      </c>
      <c r="AK15" s="79">
        <f t="shared" si="7"/>
        <v>1</v>
      </c>
      <c r="AL15" s="78"/>
      <c r="AM15" s="80"/>
    </row>
    <row r="16" spans="1:39">
      <c r="B16" s="28">
        <v>8</v>
      </c>
      <c r="C16" s="59"/>
      <c r="D16" s="69"/>
      <c r="E16" s="70">
        <v>5</v>
      </c>
      <c r="F16" s="71" t="s">
        <v>35</v>
      </c>
      <c r="G16" s="72"/>
      <c r="H16" s="73"/>
      <c r="I16" s="73">
        <v>256</v>
      </c>
      <c r="J16" s="74"/>
      <c r="K16" s="75"/>
      <c r="L16" s="76"/>
      <c r="M16" s="76"/>
      <c r="N16" s="76"/>
      <c r="O16" s="76"/>
      <c r="P16" s="76"/>
      <c r="Q16" s="76"/>
      <c r="R16" s="76">
        <f t="shared" si="0"/>
        <v>0</v>
      </c>
      <c r="S16" s="76">
        <f t="shared" si="1"/>
        <v>0</v>
      </c>
      <c r="T16" s="75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>
        <f t="shared" si="2"/>
        <v>0</v>
      </c>
      <c r="AF16" s="76">
        <f t="shared" si="3"/>
        <v>0</v>
      </c>
      <c r="AG16" s="75"/>
      <c r="AH16" s="77">
        <f t="shared" si="4"/>
        <v>0</v>
      </c>
      <c r="AI16" s="78">
        <f t="shared" si="5"/>
        <v>0</v>
      </c>
      <c r="AJ16" s="78">
        <f t="shared" si="6"/>
        <v>0</v>
      </c>
      <c r="AK16" s="79" t="str">
        <f t="shared" si="7"/>
        <v/>
      </c>
      <c r="AL16" s="78"/>
      <c r="AM16" s="80"/>
    </row>
    <row r="17" spans="2:39">
      <c r="B17" s="28">
        <v>9</v>
      </c>
      <c r="C17" s="59"/>
      <c r="D17" s="60" t="s">
        <v>36</v>
      </c>
      <c r="E17" s="143" t="s">
        <v>37</v>
      </c>
      <c r="F17" s="143"/>
      <c r="G17" s="61"/>
      <c r="H17" s="62"/>
      <c r="I17" s="62">
        <v>1000</v>
      </c>
      <c r="J17" s="63"/>
      <c r="K17" s="33"/>
      <c r="L17" s="64">
        <v>800</v>
      </c>
      <c r="M17" s="64"/>
      <c r="N17" s="64"/>
      <c r="O17" s="64">
        <v>800</v>
      </c>
      <c r="P17" s="64"/>
      <c r="Q17" s="64"/>
      <c r="R17" s="64">
        <f t="shared" si="0"/>
        <v>800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800</v>
      </c>
      <c r="AI17" s="66">
        <f t="shared" si="5"/>
        <v>800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>
      <c r="B18" s="28">
        <v>10</v>
      </c>
      <c r="C18" s="59"/>
      <c r="D18" s="69"/>
      <c r="E18" s="70">
        <v>1</v>
      </c>
      <c r="F18" s="71" t="s">
        <v>33</v>
      </c>
      <c r="G18" s="72"/>
      <c r="H18" s="73"/>
      <c r="I18" s="73"/>
      <c r="J18" s="74"/>
      <c r="K18" s="75"/>
      <c r="L18" s="76">
        <v>800</v>
      </c>
      <c r="M18" s="76"/>
      <c r="N18" s="76"/>
      <c r="O18" s="76">
        <v>800</v>
      </c>
      <c r="P18" s="76"/>
      <c r="Q18" s="76"/>
      <c r="R18" s="76">
        <f t="shared" si="0"/>
        <v>800</v>
      </c>
      <c r="S18" s="76">
        <f t="shared" si="1"/>
        <v>0</v>
      </c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>
        <f t="shared" si="2"/>
        <v>0</v>
      </c>
      <c r="AF18" s="76">
        <f t="shared" si="3"/>
        <v>0</v>
      </c>
      <c r="AG18" s="75"/>
      <c r="AH18" s="77">
        <f t="shared" si="4"/>
        <v>800</v>
      </c>
      <c r="AI18" s="78">
        <f t="shared" si="5"/>
        <v>800</v>
      </c>
      <c r="AJ18" s="78">
        <f t="shared" si="6"/>
        <v>0</v>
      </c>
      <c r="AK18" s="79">
        <f t="shared" si="7"/>
        <v>1</v>
      </c>
      <c r="AL18" s="78"/>
      <c r="AM18" s="80"/>
    </row>
    <row r="19" spans="2:39">
      <c r="B19" s="28">
        <v>11</v>
      </c>
      <c r="C19" s="59"/>
      <c r="D19" s="60" t="s">
        <v>38</v>
      </c>
      <c r="E19" s="143" t="s">
        <v>39</v>
      </c>
      <c r="F19" s="143"/>
      <c r="G19" s="61"/>
      <c r="H19" s="62"/>
      <c r="I19" s="62">
        <v>824</v>
      </c>
      <c r="J19" s="63"/>
      <c r="K19" s="33"/>
      <c r="L19" s="64"/>
      <c r="M19" s="64"/>
      <c r="N19" s="64">
        <v>111</v>
      </c>
      <c r="O19" s="64">
        <v>1093</v>
      </c>
      <c r="P19" s="64"/>
      <c r="Q19" s="64"/>
      <c r="R19" s="64">
        <f t="shared" si="0"/>
        <v>1204</v>
      </c>
      <c r="S19" s="64">
        <f t="shared" si="1"/>
        <v>1204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1204</v>
      </c>
      <c r="AJ19" s="66">
        <f t="shared" si="6"/>
        <v>1204</v>
      </c>
      <c r="AK19" s="67" t="str">
        <f t="shared" si="7"/>
        <v/>
      </c>
      <c r="AL19" s="66"/>
      <c r="AM19" s="68"/>
    </row>
    <row r="20" spans="2:39" ht="22.5">
      <c r="B20" s="28">
        <v>12</v>
      </c>
      <c r="C20" s="59"/>
      <c r="D20" s="69"/>
      <c r="E20" s="70">
        <v>1</v>
      </c>
      <c r="F20" s="71" t="s">
        <v>32</v>
      </c>
      <c r="G20" s="72"/>
      <c r="H20" s="73"/>
      <c r="I20" s="73">
        <v>1</v>
      </c>
      <c r="J20" s="74"/>
      <c r="K20" s="75"/>
      <c r="L20" s="76"/>
      <c r="M20" s="76"/>
      <c r="N20" s="76">
        <v>111</v>
      </c>
      <c r="O20" s="76"/>
      <c r="P20" s="76"/>
      <c r="Q20" s="76"/>
      <c r="R20" s="76">
        <f t="shared" si="0"/>
        <v>111</v>
      </c>
      <c r="S20" s="76">
        <f t="shared" si="1"/>
        <v>111</v>
      </c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>
        <f t="shared" si="2"/>
        <v>0</v>
      </c>
      <c r="AF20" s="76">
        <f t="shared" si="3"/>
        <v>0</v>
      </c>
      <c r="AG20" s="75"/>
      <c r="AH20" s="77">
        <f t="shared" si="4"/>
        <v>0</v>
      </c>
      <c r="AI20" s="78">
        <f t="shared" si="5"/>
        <v>111</v>
      </c>
      <c r="AJ20" s="78">
        <f t="shared" si="6"/>
        <v>111</v>
      </c>
      <c r="AK20" s="79" t="str">
        <f t="shared" si="7"/>
        <v/>
      </c>
      <c r="AL20" s="78"/>
      <c r="AM20" s="80"/>
    </row>
    <row r="21" spans="2:39">
      <c r="B21" s="28">
        <v>13</v>
      </c>
      <c r="C21" s="59"/>
      <c r="D21" s="69"/>
      <c r="E21" s="70">
        <v>2</v>
      </c>
      <c r="F21" s="71" t="s">
        <v>40</v>
      </c>
      <c r="G21" s="72"/>
      <c r="H21" s="73"/>
      <c r="I21" s="73">
        <v>823</v>
      </c>
      <c r="J21" s="74"/>
      <c r="K21" s="75"/>
      <c r="L21" s="76"/>
      <c r="M21" s="76"/>
      <c r="N21" s="76"/>
      <c r="O21" s="76">
        <v>1093</v>
      </c>
      <c r="P21" s="76"/>
      <c r="Q21" s="76"/>
      <c r="R21" s="76">
        <f t="shared" si="0"/>
        <v>1093</v>
      </c>
      <c r="S21" s="76">
        <f t="shared" si="1"/>
        <v>1093</v>
      </c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>
        <f t="shared" si="2"/>
        <v>0</v>
      </c>
      <c r="AF21" s="76">
        <f t="shared" si="3"/>
        <v>0</v>
      </c>
      <c r="AG21" s="75"/>
      <c r="AH21" s="77">
        <f t="shared" si="4"/>
        <v>0</v>
      </c>
      <c r="AI21" s="78">
        <f t="shared" si="5"/>
        <v>1093</v>
      </c>
      <c r="AJ21" s="78">
        <f t="shared" si="6"/>
        <v>1093</v>
      </c>
      <c r="AK21" s="79" t="str">
        <f t="shared" si="7"/>
        <v/>
      </c>
      <c r="AL21" s="78"/>
      <c r="AM21" s="80"/>
    </row>
    <row r="22" spans="2:39">
      <c r="B22" s="28">
        <v>14</v>
      </c>
      <c r="C22" s="41">
        <v>2</v>
      </c>
      <c r="D22" s="142" t="s">
        <v>41</v>
      </c>
      <c r="E22" s="142"/>
      <c r="F22" s="142"/>
      <c r="G22" s="42"/>
      <c r="H22" s="43">
        <v>1593</v>
      </c>
      <c r="I22" s="43">
        <v>4170</v>
      </c>
      <c r="J22" s="44">
        <v>4129</v>
      </c>
      <c r="K22" s="33"/>
      <c r="L22" s="45">
        <v>4105</v>
      </c>
      <c r="M22" s="45">
        <v>3000</v>
      </c>
      <c r="N22" s="45">
        <v>1105</v>
      </c>
      <c r="O22" s="45"/>
      <c r="P22" s="45"/>
      <c r="Q22" s="45"/>
      <c r="R22" s="45">
        <f t="shared" si="0"/>
        <v>4105</v>
      </c>
      <c r="S22" s="45">
        <f t="shared" si="1"/>
        <v>0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4105</v>
      </c>
      <c r="AI22" s="47">
        <f t="shared" si="5"/>
        <v>4105</v>
      </c>
      <c r="AJ22" s="47">
        <f t="shared" si="6"/>
        <v>0</v>
      </c>
      <c r="AK22" s="48">
        <f t="shared" si="7"/>
        <v>1</v>
      </c>
      <c r="AL22" s="47">
        <v>4218</v>
      </c>
      <c r="AM22" s="49">
        <v>4337</v>
      </c>
    </row>
    <row r="23" spans="2:39">
      <c r="B23" s="28">
        <v>15</v>
      </c>
      <c r="C23" s="59"/>
      <c r="D23" s="60" t="s">
        <v>29</v>
      </c>
      <c r="E23" s="143" t="s">
        <v>30</v>
      </c>
      <c r="F23" s="143"/>
      <c r="G23" s="61"/>
      <c r="H23" s="62"/>
      <c r="I23" s="62">
        <v>4170</v>
      </c>
      <c r="J23" s="63"/>
      <c r="K23" s="33"/>
      <c r="L23" s="64">
        <v>4105</v>
      </c>
      <c r="M23" s="64">
        <v>3000</v>
      </c>
      <c r="N23" s="64">
        <v>1105</v>
      </c>
      <c r="O23" s="64"/>
      <c r="P23" s="64"/>
      <c r="Q23" s="64"/>
      <c r="R23" s="64">
        <f t="shared" si="0"/>
        <v>4105</v>
      </c>
      <c r="S23" s="64">
        <f t="shared" si="1"/>
        <v>0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4105</v>
      </c>
      <c r="AI23" s="66">
        <f t="shared" si="5"/>
        <v>4105</v>
      </c>
      <c r="AJ23" s="66">
        <f t="shared" si="6"/>
        <v>0</v>
      </c>
      <c r="AK23" s="67">
        <f t="shared" si="7"/>
        <v>1</v>
      </c>
      <c r="AL23" s="66"/>
      <c r="AM23" s="68"/>
    </row>
    <row r="24" spans="2:39">
      <c r="B24" s="28">
        <v>16</v>
      </c>
      <c r="C24" s="59"/>
      <c r="D24" s="69"/>
      <c r="E24" s="70">
        <v>1</v>
      </c>
      <c r="F24" s="71" t="s">
        <v>31</v>
      </c>
      <c r="G24" s="72"/>
      <c r="H24" s="73"/>
      <c r="I24" s="73">
        <v>3065</v>
      </c>
      <c r="J24" s="74"/>
      <c r="K24" s="75"/>
      <c r="L24" s="76">
        <v>3000</v>
      </c>
      <c r="M24" s="76">
        <v>3000</v>
      </c>
      <c r="N24" s="76"/>
      <c r="O24" s="76"/>
      <c r="P24" s="76"/>
      <c r="Q24" s="76"/>
      <c r="R24" s="76">
        <f t="shared" si="0"/>
        <v>3000</v>
      </c>
      <c r="S24" s="76">
        <f t="shared" si="1"/>
        <v>0</v>
      </c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>
        <f t="shared" si="2"/>
        <v>0</v>
      </c>
      <c r="AF24" s="76">
        <f t="shared" si="3"/>
        <v>0</v>
      </c>
      <c r="AG24" s="75"/>
      <c r="AH24" s="77">
        <f t="shared" si="4"/>
        <v>3000</v>
      </c>
      <c r="AI24" s="78">
        <f t="shared" si="5"/>
        <v>3000</v>
      </c>
      <c r="AJ24" s="78">
        <f t="shared" si="6"/>
        <v>0</v>
      </c>
      <c r="AK24" s="79">
        <f t="shared" si="7"/>
        <v>1</v>
      </c>
      <c r="AL24" s="78"/>
      <c r="AM24" s="80"/>
    </row>
    <row r="25" spans="2:39" ht="22.5">
      <c r="B25" s="28">
        <v>17</v>
      </c>
      <c r="C25" s="59"/>
      <c r="D25" s="69"/>
      <c r="E25" s="70">
        <v>2</v>
      </c>
      <c r="F25" s="71" t="s">
        <v>32</v>
      </c>
      <c r="G25" s="72"/>
      <c r="H25" s="73"/>
      <c r="I25" s="73">
        <v>1105</v>
      </c>
      <c r="J25" s="74"/>
      <c r="K25" s="75"/>
      <c r="L25" s="76">
        <v>1105</v>
      </c>
      <c r="M25" s="76"/>
      <c r="N25" s="76">
        <v>1105</v>
      </c>
      <c r="O25" s="76"/>
      <c r="P25" s="76"/>
      <c r="Q25" s="76"/>
      <c r="R25" s="76">
        <f t="shared" si="0"/>
        <v>1105</v>
      </c>
      <c r="S25" s="76">
        <f t="shared" si="1"/>
        <v>0</v>
      </c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f t="shared" si="2"/>
        <v>0</v>
      </c>
      <c r="AF25" s="76">
        <f t="shared" si="3"/>
        <v>0</v>
      </c>
      <c r="AG25" s="75"/>
      <c r="AH25" s="77">
        <f t="shared" si="4"/>
        <v>1105</v>
      </c>
      <c r="AI25" s="78">
        <f t="shared" si="5"/>
        <v>1105</v>
      </c>
      <c r="AJ25" s="78">
        <f t="shared" si="6"/>
        <v>0</v>
      </c>
      <c r="AK25" s="79">
        <f t="shared" si="7"/>
        <v>1</v>
      </c>
      <c r="AL25" s="78"/>
      <c r="AM25" s="80"/>
    </row>
    <row r="26" spans="2:39">
      <c r="B26" s="28">
        <v>18</v>
      </c>
      <c r="C26" s="41">
        <v>3</v>
      </c>
      <c r="D26" s="142" t="s">
        <v>42</v>
      </c>
      <c r="E26" s="142"/>
      <c r="F26" s="142"/>
      <c r="G26" s="42"/>
      <c r="H26" s="43"/>
      <c r="I26" s="43"/>
      <c r="J26" s="44"/>
      <c r="K26" s="33"/>
      <c r="L26" s="45"/>
      <c r="M26" s="45"/>
      <c r="N26" s="45"/>
      <c r="O26" s="45"/>
      <c r="P26" s="45"/>
      <c r="Q26" s="45"/>
      <c r="R26" s="45">
        <f t="shared" si="0"/>
        <v>0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0</v>
      </c>
      <c r="AI26" s="47">
        <f t="shared" si="5"/>
        <v>0</v>
      </c>
      <c r="AJ26" s="47">
        <f t="shared" si="6"/>
        <v>0</v>
      </c>
      <c r="AK26" s="48" t="str">
        <f t="shared" si="7"/>
        <v/>
      </c>
      <c r="AL26" s="47"/>
      <c r="AM26" s="49"/>
    </row>
    <row r="27" spans="2:39">
      <c r="B27" s="28">
        <v>19</v>
      </c>
      <c r="C27" s="41">
        <v>4</v>
      </c>
      <c r="D27" s="142" t="s">
        <v>43</v>
      </c>
      <c r="E27" s="142"/>
      <c r="F27" s="142"/>
      <c r="G27" s="42"/>
      <c r="H27" s="43"/>
      <c r="I27" s="43"/>
      <c r="J27" s="44"/>
      <c r="K27" s="33"/>
      <c r="L27" s="45"/>
      <c r="M27" s="45"/>
      <c r="N27" s="45"/>
      <c r="O27" s="45"/>
      <c r="P27" s="45"/>
      <c r="Q27" s="45"/>
      <c r="R27" s="45">
        <f t="shared" si="0"/>
        <v>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0</v>
      </c>
      <c r="AI27" s="47">
        <f t="shared" si="5"/>
        <v>0</v>
      </c>
      <c r="AJ27" s="47">
        <f t="shared" si="6"/>
        <v>0</v>
      </c>
      <c r="AK27" s="48" t="str">
        <f t="shared" si="7"/>
        <v/>
      </c>
      <c r="AL27" s="47"/>
      <c r="AM27" s="49"/>
    </row>
    <row r="28" spans="2:39">
      <c r="B28" s="28">
        <v>20</v>
      </c>
      <c r="C28" s="41">
        <v>5</v>
      </c>
      <c r="D28" s="142" t="s">
        <v>44</v>
      </c>
      <c r="E28" s="142"/>
      <c r="F28" s="142"/>
      <c r="G28" s="42">
        <v>857</v>
      </c>
      <c r="H28" s="43">
        <v>1126</v>
      </c>
      <c r="I28" s="43">
        <v>2000</v>
      </c>
      <c r="J28" s="44">
        <v>1392</v>
      </c>
      <c r="K28" s="33"/>
      <c r="L28" s="45">
        <v>2000</v>
      </c>
      <c r="M28" s="45"/>
      <c r="N28" s="45"/>
      <c r="O28" s="45">
        <v>2000</v>
      </c>
      <c r="P28" s="45"/>
      <c r="Q28" s="45"/>
      <c r="R28" s="45">
        <f t="shared" si="0"/>
        <v>2000</v>
      </c>
      <c r="S28" s="45">
        <f t="shared" si="1"/>
        <v>0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2000</v>
      </c>
      <c r="AI28" s="47">
        <f t="shared" si="5"/>
        <v>2000</v>
      </c>
      <c r="AJ28" s="47">
        <f t="shared" si="6"/>
        <v>0</v>
      </c>
      <c r="AK28" s="48">
        <f t="shared" si="7"/>
        <v>1</v>
      </c>
      <c r="AL28" s="47">
        <v>2000</v>
      </c>
      <c r="AM28" s="49">
        <v>2000</v>
      </c>
    </row>
    <row r="29" spans="2:39">
      <c r="B29" s="28">
        <v>21</v>
      </c>
      <c r="C29" s="59"/>
      <c r="D29" s="60" t="s">
        <v>29</v>
      </c>
      <c r="E29" s="143" t="s">
        <v>30</v>
      </c>
      <c r="F29" s="143"/>
      <c r="G29" s="61"/>
      <c r="H29" s="62"/>
      <c r="I29" s="62">
        <v>2000</v>
      </c>
      <c r="J29" s="63"/>
      <c r="K29" s="33"/>
      <c r="L29" s="64">
        <v>2000</v>
      </c>
      <c r="M29" s="64"/>
      <c r="N29" s="64"/>
      <c r="O29" s="64">
        <v>2000</v>
      </c>
      <c r="P29" s="64"/>
      <c r="Q29" s="64"/>
      <c r="R29" s="64">
        <f t="shared" si="0"/>
        <v>2000</v>
      </c>
      <c r="S29" s="64">
        <f t="shared" si="1"/>
        <v>0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2000</v>
      </c>
      <c r="AI29" s="66">
        <f t="shared" si="5"/>
        <v>2000</v>
      </c>
      <c r="AJ29" s="66">
        <f t="shared" si="6"/>
        <v>0</v>
      </c>
      <c r="AK29" s="67">
        <f t="shared" si="7"/>
        <v>1</v>
      </c>
      <c r="AL29" s="66"/>
      <c r="AM29" s="68"/>
    </row>
    <row r="30" spans="2:39">
      <c r="B30" s="28">
        <v>22</v>
      </c>
      <c r="C30" s="41">
        <v>6</v>
      </c>
      <c r="D30" s="142" t="s">
        <v>45</v>
      </c>
      <c r="E30" s="142"/>
      <c r="F30" s="142"/>
      <c r="G30" s="42"/>
      <c r="H30" s="43"/>
      <c r="I30" s="43"/>
      <c r="J30" s="44"/>
      <c r="K30" s="33"/>
      <c r="L30" s="45"/>
      <c r="M30" s="45"/>
      <c r="N30" s="45"/>
      <c r="O30" s="45"/>
      <c r="P30" s="45"/>
      <c r="Q30" s="45"/>
      <c r="R30" s="45">
        <f t="shared" si="0"/>
        <v>0</v>
      </c>
      <c r="S30" s="45">
        <f t="shared" si="1"/>
        <v>0</v>
      </c>
      <c r="T30" s="33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>
        <f t="shared" si="2"/>
        <v>0</v>
      </c>
      <c r="AF30" s="45">
        <f t="shared" si="3"/>
        <v>0</v>
      </c>
      <c r="AG30" s="36"/>
      <c r="AH30" s="46">
        <f t="shared" si="4"/>
        <v>0</v>
      </c>
      <c r="AI30" s="47">
        <f t="shared" si="5"/>
        <v>0</v>
      </c>
      <c r="AJ30" s="47">
        <f t="shared" si="6"/>
        <v>0</v>
      </c>
      <c r="AK30" s="48" t="str">
        <f t="shared" si="7"/>
        <v/>
      </c>
      <c r="AL30" s="47"/>
      <c r="AM30" s="49"/>
    </row>
    <row r="31" spans="2:39">
      <c r="B31" s="28">
        <v>23</v>
      </c>
      <c r="C31" s="41">
        <v>7</v>
      </c>
      <c r="D31" s="142" t="s">
        <v>46</v>
      </c>
      <c r="E31" s="142"/>
      <c r="F31" s="142"/>
      <c r="G31" s="42">
        <v>1559</v>
      </c>
      <c r="H31" s="43">
        <v>805</v>
      </c>
      <c r="I31" s="43">
        <v>110615</v>
      </c>
      <c r="J31" s="44">
        <v>69197</v>
      </c>
      <c r="K31" s="33"/>
      <c r="L31" s="45">
        <v>40230</v>
      </c>
      <c r="M31" s="45"/>
      <c r="N31" s="45"/>
      <c r="O31" s="45">
        <v>40230</v>
      </c>
      <c r="P31" s="45"/>
      <c r="Q31" s="45"/>
      <c r="R31" s="45">
        <f t="shared" si="0"/>
        <v>40230</v>
      </c>
      <c r="S31" s="45">
        <f t="shared" si="1"/>
        <v>0</v>
      </c>
      <c r="T31" s="33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>
        <f t="shared" si="2"/>
        <v>0</v>
      </c>
      <c r="AF31" s="45">
        <f t="shared" si="3"/>
        <v>0</v>
      </c>
      <c r="AG31" s="36"/>
      <c r="AH31" s="46">
        <f t="shared" si="4"/>
        <v>40230</v>
      </c>
      <c r="AI31" s="47">
        <f t="shared" si="5"/>
        <v>40230</v>
      </c>
      <c r="AJ31" s="47">
        <f t="shared" si="6"/>
        <v>0</v>
      </c>
      <c r="AK31" s="48">
        <f t="shared" si="7"/>
        <v>1</v>
      </c>
      <c r="AL31" s="47">
        <v>5930</v>
      </c>
      <c r="AM31" s="49">
        <v>5080</v>
      </c>
    </row>
    <row r="32" spans="2:39">
      <c r="B32" s="28">
        <v>24</v>
      </c>
      <c r="C32" s="59"/>
      <c r="D32" s="60" t="s">
        <v>29</v>
      </c>
      <c r="E32" s="143" t="s">
        <v>30</v>
      </c>
      <c r="F32" s="143"/>
      <c r="G32" s="61"/>
      <c r="H32" s="62"/>
      <c r="I32" s="62">
        <v>650</v>
      </c>
      <c r="J32" s="63"/>
      <c r="K32" s="33"/>
      <c r="L32" s="64">
        <v>660</v>
      </c>
      <c r="M32" s="64"/>
      <c r="N32" s="64"/>
      <c r="O32" s="64">
        <v>660</v>
      </c>
      <c r="P32" s="64"/>
      <c r="Q32" s="64"/>
      <c r="R32" s="64">
        <f t="shared" si="0"/>
        <v>660</v>
      </c>
      <c r="S32" s="64">
        <f t="shared" si="1"/>
        <v>0</v>
      </c>
      <c r="T32" s="33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>
        <f t="shared" si="2"/>
        <v>0</v>
      </c>
      <c r="AF32" s="64">
        <f t="shared" si="3"/>
        <v>0</v>
      </c>
      <c r="AG32" s="33"/>
      <c r="AH32" s="65">
        <f t="shared" si="4"/>
        <v>660</v>
      </c>
      <c r="AI32" s="66">
        <f t="shared" si="5"/>
        <v>660</v>
      </c>
      <c r="AJ32" s="66">
        <f t="shared" si="6"/>
        <v>0</v>
      </c>
      <c r="AK32" s="67">
        <f t="shared" si="7"/>
        <v>1</v>
      </c>
      <c r="AL32" s="66"/>
      <c r="AM32" s="68"/>
    </row>
    <row r="33" spans="2:39">
      <c r="B33" s="28">
        <v>25</v>
      </c>
      <c r="C33" s="59"/>
      <c r="D33" s="69"/>
      <c r="E33" s="70">
        <v>1</v>
      </c>
      <c r="F33" s="71" t="s">
        <v>33</v>
      </c>
      <c r="G33" s="72"/>
      <c r="H33" s="73"/>
      <c r="I33" s="73">
        <v>650</v>
      </c>
      <c r="J33" s="74"/>
      <c r="K33" s="75"/>
      <c r="L33" s="76">
        <v>660</v>
      </c>
      <c r="M33" s="76"/>
      <c r="N33" s="76"/>
      <c r="O33" s="76">
        <v>660</v>
      </c>
      <c r="P33" s="76"/>
      <c r="Q33" s="76"/>
      <c r="R33" s="76">
        <f t="shared" si="0"/>
        <v>660</v>
      </c>
      <c r="S33" s="76">
        <f t="shared" si="1"/>
        <v>0</v>
      </c>
      <c r="T33" s="75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>
        <f t="shared" si="2"/>
        <v>0</v>
      </c>
      <c r="AF33" s="76">
        <f t="shared" si="3"/>
        <v>0</v>
      </c>
      <c r="AG33" s="75"/>
      <c r="AH33" s="77">
        <f t="shared" si="4"/>
        <v>660</v>
      </c>
      <c r="AI33" s="78">
        <f t="shared" si="5"/>
        <v>660</v>
      </c>
      <c r="AJ33" s="78">
        <f t="shared" si="6"/>
        <v>0</v>
      </c>
      <c r="AK33" s="79">
        <f t="shared" si="7"/>
        <v>1</v>
      </c>
      <c r="AL33" s="78"/>
      <c r="AM33" s="80"/>
    </row>
    <row r="34" spans="2:39">
      <c r="B34" s="28">
        <v>26</v>
      </c>
      <c r="C34" s="59"/>
      <c r="D34" s="60" t="s">
        <v>47</v>
      </c>
      <c r="E34" s="143" t="s">
        <v>48</v>
      </c>
      <c r="F34" s="143"/>
      <c r="G34" s="61"/>
      <c r="H34" s="62"/>
      <c r="I34" s="62">
        <v>165</v>
      </c>
      <c r="J34" s="63"/>
      <c r="K34" s="33"/>
      <c r="L34" s="64">
        <v>250</v>
      </c>
      <c r="M34" s="64"/>
      <c r="N34" s="64"/>
      <c r="O34" s="64">
        <v>250</v>
      </c>
      <c r="P34" s="64"/>
      <c r="Q34" s="64"/>
      <c r="R34" s="64">
        <f t="shared" si="0"/>
        <v>250</v>
      </c>
      <c r="S34" s="64">
        <f t="shared" si="1"/>
        <v>0</v>
      </c>
      <c r="T34" s="33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>
        <f t="shared" si="2"/>
        <v>0</v>
      </c>
      <c r="AF34" s="64">
        <f t="shared" si="3"/>
        <v>0</v>
      </c>
      <c r="AG34" s="33"/>
      <c r="AH34" s="65">
        <f t="shared" si="4"/>
        <v>250</v>
      </c>
      <c r="AI34" s="66">
        <f t="shared" si="5"/>
        <v>250</v>
      </c>
      <c r="AJ34" s="66">
        <f t="shared" si="6"/>
        <v>0</v>
      </c>
      <c r="AK34" s="67">
        <f t="shared" si="7"/>
        <v>1</v>
      </c>
      <c r="AL34" s="66"/>
      <c r="AM34" s="68"/>
    </row>
    <row r="35" spans="2:39">
      <c r="B35" s="28">
        <v>27</v>
      </c>
      <c r="C35" s="59"/>
      <c r="D35" s="69"/>
      <c r="E35" s="70">
        <v>1</v>
      </c>
      <c r="F35" s="71" t="s">
        <v>33</v>
      </c>
      <c r="G35" s="72"/>
      <c r="H35" s="73"/>
      <c r="I35" s="73">
        <v>165</v>
      </c>
      <c r="J35" s="74"/>
      <c r="K35" s="75"/>
      <c r="L35" s="76">
        <v>250</v>
      </c>
      <c r="M35" s="76"/>
      <c r="N35" s="76"/>
      <c r="O35" s="76">
        <v>250</v>
      </c>
      <c r="P35" s="76"/>
      <c r="Q35" s="76"/>
      <c r="R35" s="76">
        <f t="shared" si="0"/>
        <v>250</v>
      </c>
      <c r="S35" s="76">
        <f t="shared" si="1"/>
        <v>0</v>
      </c>
      <c r="T35" s="75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>
        <f t="shared" si="2"/>
        <v>0</v>
      </c>
      <c r="AF35" s="76">
        <f t="shared" si="3"/>
        <v>0</v>
      </c>
      <c r="AG35" s="75"/>
      <c r="AH35" s="77">
        <f t="shared" si="4"/>
        <v>250</v>
      </c>
      <c r="AI35" s="78">
        <f t="shared" si="5"/>
        <v>250</v>
      </c>
      <c r="AJ35" s="78">
        <f t="shared" si="6"/>
        <v>0</v>
      </c>
      <c r="AK35" s="79">
        <f t="shared" si="7"/>
        <v>1</v>
      </c>
      <c r="AL35" s="78"/>
      <c r="AM35" s="80"/>
    </row>
    <row r="36" spans="2:39">
      <c r="B36" s="28">
        <v>28</v>
      </c>
      <c r="C36" s="59"/>
      <c r="D36" s="60" t="s">
        <v>49</v>
      </c>
      <c r="E36" s="143" t="s">
        <v>50</v>
      </c>
      <c r="F36" s="143"/>
      <c r="G36" s="61"/>
      <c r="H36" s="62"/>
      <c r="I36" s="62">
        <v>200</v>
      </c>
      <c r="J36" s="63"/>
      <c r="K36" s="33"/>
      <c r="L36" s="64">
        <v>100</v>
      </c>
      <c r="M36" s="64"/>
      <c r="N36" s="64"/>
      <c r="O36" s="64">
        <v>100</v>
      </c>
      <c r="P36" s="64"/>
      <c r="Q36" s="64"/>
      <c r="R36" s="64">
        <f t="shared" si="0"/>
        <v>100</v>
      </c>
      <c r="S36" s="64">
        <f t="shared" si="1"/>
        <v>0</v>
      </c>
      <c r="T36" s="3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>
        <f t="shared" si="2"/>
        <v>0</v>
      </c>
      <c r="AF36" s="64">
        <f t="shared" si="3"/>
        <v>0</v>
      </c>
      <c r="AG36" s="33"/>
      <c r="AH36" s="65">
        <f t="shared" si="4"/>
        <v>100</v>
      </c>
      <c r="AI36" s="66">
        <f t="shared" si="5"/>
        <v>100</v>
      </c>
      <c r="AJ36" s="66">
        <f t="shared" si="6"/>
        <v>0</v>
      </c>
      <c r="AK36" s="67">
        <f t="shared" si="7"/>
        <v>1</v>
      </c>
      <c r="AL36" s="66"/>
      <c r="AM36" s="68"/>
    </row>
    <row r="37" spans="2:39">
      <c r="B37" s="28">
        <v>29</v>
      </c>
      <c r="C37" s="59"/>
      <c r="D37" s="69"/>
      <c r="E37" s="70">
        <v>1</v>
      </c>
      <c r="F37" s="71" t="s">
        <v>33</v>
      </c>
      <c r="G37" s="72"/>
      <c r="H37" s="73"/>
      <c r="I37" s="73">
        <v>200</v>
      </c>
      <c r="J37" s="74"/>
      <c r="K37" s="75"/>
      <c r="L37" s="76">
        <v>100</v>
      </c>
      <c r="M37" s="76"/>
      <c r="N37" s="76"/>
      <c r="O37" s="76">
        <v>100</v>
      </c>
      <c r="P37" s="76"/>
      <c r="Q37" s="76"/>
      <c r="R37" s="76">
        <f t="shared" si="0"/>
        <v>100</v>
      </c>
      <c r="S37" s="76">
        <f t="shared" si="1"/>
        <v>0</v>
      </c>
      <c r="T37" s="75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>
        <f t="shared" si="2"/>
        <v>0</v>
      </c>
      <c r="AF37" s="76">
        <f t="shared" si="3"/>
        <v>0</v>
      </c>
      <c r="AG37" s="75"/>
      <c r="AH37" s="77">
        <f t="shared" si="4"/>
        <v>100</v>
      </c>
      <c r="AI37" s="78">
        <f t="shared" si="5"/>
        <v>100</v>
      </c>
      <c r="AJ37" s="78">
        <f t="shared" si="6"/>
        <v>0</v>
      </c>
      <c r="AK37" s="79">
        <f t="shared" si="7"/>
        <v>1</v>
      </c>
      <c r="AL37" s="78"/>
      <c r="AM37" s="80"/>
    </row>
    <row r="38" spans="2:39">
      <c r="B38" s="28">
        <v>30</v>
      </c>
      <c r="C38" s="59"/>
      <c r="D38" s="60" t="s">
        <v>51</v>
      </c>
      <c r="E38" s="143" t="s">
        <v>52</v>
      </c>
      <c r="F38" s="143"/>
      <c r="G38" s="61"/>
      <c r="H38" s="62"/>
      <c r="I38" s="62">
        <v>200</v>
      </c>
      <c r="J38" s="63"/>
      <c r="K38" s="33"/>
      <c r="L38" s="64">
        <v>500</v>
      </c>
      <c r="M38" s="64"/>
      <c r="N38" s="64"/>
      <c r="O38" s="64">
        <v>500</v>
      </c>
      <c r="P38" s="64"/>
      <c r="Q38" s="64"/>
      <c r="R38" s="64">
        <f t="shared" si="0"/>
        <v>500</v>
      </c>
      <c r="S38" s="64">
        <f t="shared" si="1"/>
        <v>0</v>
      </c>
      <c r="T38" s="3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>
        <f t="shared" si="2"/>
        <v>0</v>
      </c>
      <c r="AF38" s="64">
        <f t="shared" si="3"/>
        <v>0</v>
      </c>
      <c r="AG38" s="33"/>
      <c r="AH38" s="65">
        <f t="shared" si="4"/>
        <v>500</v>
      </c>
      <c r="AI38" s="66">
        <f t="shared" si="5"/>
        <v>500</v>
      </c>
      <c r="AJ38" s="66">
        <f t="shared" si="6"/>
        <v>0</v>
      </c>
      <c r="AK38" s="67">
        <f t="shared" si="7"/>
        <v>1</v>
      </c>
      <c r="AL38" s="66"/>
      <c r="AM38" s="68"/>
    </row>
    <row r="39" spans="2:39">
      <c r="B39" s="28">
        <v>31</v>
      </c>
      <c r="C39" s="59"/>
      <c r="D39" s="69"/>
      <c r="E39" s="70">
        <v>1</v>
      </c>
      <c r="F39" s="71" t="s">
        <v>33</v>
      </c>
      <c r="G39" s="72"/>
      <c r="H39" s="73"/>
      <c r="I39" s="73">
        <v>200</v>
      </c>
      <c r="J39" s="74"/>
      <c r="K39" s="75"/>
      <c r="L39" s="76">
        <v>500</v>
      </c>
      <c r="M39" s="76"/>
      <c r="N39" s="76"/>
      <c r="O39" s="76">
        <v>500</v>
      </c>
      <c r="P39" s="76"/>
      <c r="Q39" s="76"/>
      <c r="R39" s="76">
        <f t="shared" si="0"/>
        <v>500</v>
      </c>
      <c r="S39" s="76">
        <f t="shared" si="1"/>
        <v>0</v>
      </c>
      <c r="T39" s="75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>
        <f t="shared" si="2"/>
        <v>0</v>
      </c>
      <c r="AF39" s="76">
        <f t="shared" si="3"/>
        <v>0</v>
      </c>
      <c r="AG39" s="75"/>
      <c r="AH39" s="77">
        <f t="shared" si="4"/>
        <v>500</v>
      </c>
      <c r="AI39" s="78">
        <f t="shared" si="5"/>
        <v>500</v>
      </c>
      <c r="AJ39" s="78">
        <f t="shared" si="6"/>
        <v>0</v>
      </c>
      <c r="AK39" s="79">
        <f t="shared" si="7"/>
        <v>1</v>
      </c>
      <c r="AL39" s="78"/>
      <c r="AM39" s="80"/>
    </row>
    <row r="40" spans="2:39">
      <c r="B40" s="28">
        <v>32</v>
      </c>
      <c r="C40" s="59"/>
      <c r="D40" s="60" t="s">
        <v>53</v>
      </c>
      <c r="E40" s="143" t="s">
        <v>54</v>
      </c>
      <c r="F40" s="143"/>
      <c r="G40" s="61"/>
      <c r="H40" s="62"/>
      <c r="I40" s="62">
        <v>400</v>
      </c>
      <c r="J40" s="63"/>
      <c r="K40" s="33"/>
      <c r="L40" s="64"/>
      <c r="M40" s="64"/>
      <c r="N40" s="64"/>
      <c r="O40" s="64"/>
      <c r="P40" s="64"/>
      <c r="Q40" s="64"/>
      <c r="R40" s="64">
        <f t="shared" si="0"/>
        <v>0</v>
      </c>
      <c r="S40" s="64">
        <f t="shared" si="1"/>
        <v>0</v>
      </c>
      <c r="T40" s="33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>
        <f t="shared" si="2"/>
        <v>0</v>
      </c>
      <c r="AF40" s="64">
        <f t="shared" si="3"/>
        <v>0</v>
      </c>
      <c r="AG40" s="33"/>
      <c r="AH40" s="65">
        <f t="shared" si="4"/>
        <v>0</v>
      </c>
      <c r="AI40" s="66">
        <f t="shared" si="5"/>
        <v>0</v>
      </c>
      <c r="AJ40" s="66">
        <f t="shared" si="6"/>
        <v>0</v>
      </c>
      <c r="AK40" s="67" t="str">
        <f t="shared" si="7"/>
        <v/>
      </c>
      <c r="AL40" s="66"/>
      <c r="AM40" s="68"/>
    </row>
    <row r="41" spans="2:39">
      <c r="B41" s="28">
        <v>33</v>
      </c>
      <c r="C41" s="59"/>
      <c r="D41" s="69"/>
      <c r="E41" s="70">
        <v>1</v>
      </c>
      <c r="F41" s="71" t="s">
        <v>33</v>
      </c>
      <c r="G41" s="72"/>
      <c r="H41" s="73"/>
      <c r="I41" s="73">
        <v>400</v>
      </c>
      <c r="J41" s="74"/>
      <c r="K41" s="75"/>
      <c r="L41" s="76"/>
      <c r="M41" s="76"/>
      <c r="N41" s="76"/>
      <c r="O41" s="76"/>
      <c r="P41" s="76"/>
      <c r="Q41" s="76"/>
      <c r="R41" s="76">
        <f t="shared" ref="R41:R72" si="8">SUM(M41:Q41)</f>
        <v>0</v>
      </c>
      <c r="S41" s="76">
        <f t="shared" ref="S41:S72" si="9">R41-L41</f>
        <v>0</v>
      </c>
      <c r="T41" s="75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>
        <f t="shared" ref="AE41:AE72" si="10">SUM(V41:AD41)</f>
        <v>0</v>
      </c>
      <c r="AF41" s="76">
        <f t="shared" ref="AF41:AF72" si="11">AE41-U41</f>
        <v>0</v>
      </c>
      <c r="AG41" s="75"/>
      <c r="AH41" s="77">
        <f t="shared" ref="AH41:AH58" si="12">L41+U41</f>
        <v>0</v>
      </c>
      <c r="AI41" s="78">
        <f t="shared" ref="AI41:AI58" si="13">R41+AE41</f>
        <v>0</v>
      </c>
      <c r="AJ41" s="78">
        <f t="shared" ref="AJ41:AJ72" si="14">AI41-AH41</f>
        <v>0</v>
      </c>
      <c r="AK41" s="79" t="str">
        <f t="shared" ref="AK41:AK58" si="15">IF(AH41=0,"",AI41/AH41)</f>
        <v/>
      </c>
      <c r="AL41" s="78"/>
      <c r="AM41" s="80"/>
    </row>
    <row r="42" spans="2:39">
      <c r="B42" s="28">
        <v>34</v>
      </c>
      <c r="C42" s="59"/>
      <c r="D42" s="60" t="s">
        <v>55</v>
      </c>
      <c r="E42" s="143" t="s">
        <v>56</v>
      </c>
      <c r="F42" s="143"/>
      <c r="G42" s="61"/>
      <c r="H42" s="62"/>
      <c r="I42" s="62">
        <v>700</v>
      </c>
      <c r="J42" s="63"/>
      <c r="K42" s="33"/>
      <c r="L42" s="64"/>
      <c r="M42" s="64"/>
      <c r="N42" s="64"/>
      <c r="O42" s="64"/>
      <c r="P42" s="64"/>
      <c r="Q42" s="64"/>
      <c r="R42" s="64">
        <f t="shared" si="8"/>
        <v>0</v>
      </c>
      <c r="S42" s="64">
        <f t="shared" si="9"/>
        <v>0</v>
      </c>
      <c r="T42" s="33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>
        <f t="shared" si="10"/>
        <v>0</v>
      </c>
      <c r="AF42" s="64">
        <f t="shared" si="11"/>
        <v>0</v>
      </c>
      <c r="AG42" s="33"/>
      <c r="AH42" s="65">
        <f t="shared" si="12"/>
        <v>0</v>
      </c>
      <c r="AI42" s="66">
        <f t="shared" si="13"/>
        <v>0</v>
      </c>
      <c r="AJ42" s="66">
        <f t="shared" si="14"/>
        <v>0</v>
      </c>
      <c r="AK42" s="67" t="str">
        <f t="shared" si="15"/>
        <v/>
      </c>
      <c r="AL42" s="66"/>
      <c r="AM42" s="68"/>
    </row>
    <row r="43" spans="2:39">
      <c r="B43" s="28">
        <v>35</v>
      </c>
      <c r="C43" s="59"/>
      <c r="D43" s="69"/>
      <c r="E43" s="70">
        <v>1</v>
      </c>
      <c r="F43" s="71" t="s">
        <v>33</v>
      </c>
      <c r="G43" s="72"/>
      <c r="H43" s="73"/>
      <c r="I43" s="73">
        <v>700</v>
      </c>
      <c r="J43" s="74"/>
      <c r="K43" s="75"/>
      <c r="L43" s="76"/>
      <c r="M43" s="76"/>
      <c r="N43" s="76"/>
      <c r="O43" s="76"/>
      <c r="P43" s="76"/>
      <c r="Q43" s="76"/>
      <c r="R43" s="76">
        <f t="shared" si="8"/>
        <v>0</v>
      </c>
      <c r="S43" s="76">
        <f t="shared" si="9"/>
        <v>0</v>
      </c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>
        <f t="shared" si="10"/>
        <v>0</v>
      </c>
      <c r="AF43" s="76">
        <f t="shared" si="11"/>
        <v>0</v>
      </c>
      <c r="AG43" s="75"/>
      <c r="AH43" s="77">
        <f t="shared" si="12"/>
        <v>0</v>
      </c>
      <c r="AI43" s="78">
        <f t="shared" si="13"/>
        <v>0</v>
      </c>
      <c r="AJ43" s="78">
        <f t="shared" si="14"/>
        <v>0</v>
      </c>
      <c r="AK43" s="79" t="str">
        <f t="shared" si="15"/>
        <v/>
      </c>
      <c r="AL43" s="78"/>
      <c r="AM43" s="80"/>
    </row>
    <row r="44" spans="2:39">
      <c r="B44" s="28">
        <v>36</v>
      </c>
      <c r="C44" s="59"/>
      <c r="D44" s="60" t="s">
        <v>57</v>
      </c>
      <c r="E44" s="143" t="s">
        <v>58</v>
      </c>
      <c r="F44" s="143"/>
      <c r="G44" s="61"/>
      <c r="H44" s="62"/>
      <c r="I44" s="62">
        <v>300</v>
      </c>
      <c r="J44" s="63"/>
      <c r="K44" s="33"/>
      <c r="L44" s="64">
        <v>200</v>
      </c>
      <c r="M44" s="64"/>
      <c r="N44" s="64"/>
      <c r="O44" s="64">
        <v>200</v>
      </c>
      <c r="P44" s="64"/>
      <c r="Q44" s="64"/>
      <c r="R44" s="64">
        <f t="shared" si="8"/>
        <v>200</v>
      </c>
      <c r="S44" s="64">
        <f t="shared" si="9"/>
        <v>0</v>
      </c>
      <c r="T44" s="33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>
        <f t="shared" si="10"/>
        <v>0</v>
      </c>
      <c r="AF44" s="64">
        <f t="shared" si="11"/>
        <v>0</v>
      </c>
      <c r="AG44" s="33"/>
      <c r="AH44" s="65">
        <f t="shared" si="12"/>
        <v>200</v>
      </c>
      <c r="AI44" s="66">
        <f t="shared" si="13"/>
        <v>200</v>
      </c>
      <c r="AJ44" s="66">
        <f t="shared" si="14"/>
        <v>0</v>
      </c>
      <c r="AK44" s="67">
        <f t="shared" si="15"/>
        <v>1</v>
      </c>
      <c r="AL44" s="66"/>
      <c r="AM44" s="68"/>
    </row>
    <row r="45" spans="2:39">
      <c r="B45" s="28">
        <v>37</v>
      </c>
      <c r="C45" s="59"/>
      <c r="D45" s="69"/>
      <c r="E45" s="70">
        <v>1</v>
      </c>
      <c r="F45" s="71" t="s">
        <v>33</v>
      </c>
      <c r="G45" s="72"/>
      <c r="H45" s="73"/>
      <c r="I45" s="73">
        <v>300</v>
      </c>
      <c r="J45" s="74"/>
      <c r="K45" s="75"/>
      <c r="L45" s="76">
        <v>200</v>
      </c>
      <c r="M45" s="76"/>
      <c r="N45" s="76"/>
      <c r="O45" s="76">
        <v>200</v>
      </c>
      <c r="P45" s="76"/>
      <c r="Q45" s="76"/>
      <c r="R45" s="76">
        <f t="shared" si="8"/>
        <v>200</v>
      </c>
      <c r="S45" s="76">
        <f t="shared" si="9"/>
        <v>0</v>
      </c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>
        <f t="shared" si="10"/>
        <v>0</v>
      </c>
      <c r="AF45" s="76">
        <f t="shared" si="11"/>
        <v>0</v>
      </c>
      <c r="AG45" s="75"/>
      <c r="AH45" s="77">
        <f t="shared" si="12"/>
        <v>200</v>
      </c>
      <c r="AI45" s="78">
        <f t="shared" si="13"/>
        <v>200</v>
      </c>
      <c r="AJ45" s="78">
        <f t="shared" si="14"/>
        <v>0</v>
      </c>
      <c r="AK45" s="79">
        <f t="shared" si="15"/>
        <v>1</v>
      </c>
      <c r="AL45" s="78"/>
      <c r="AM45" s="80"/>
    </row>
    <row r="46" spans="2:39">
      <c r="B46" s="28">
        <v>38</v>
      </c>
      <c r="C46" s="59"/>
      <c r="D46" s="60" t="s">
        <v>59</v>
      </c>
      <c r="E46" s="143" t="s">
        <v>60</v>
      </c>
      <c r="F46" s="143"/>
      <c r="G46" s="61"/>
      <c r="H46" s="62"/>
      <c r="I46" s="62">
        <v>108000</v>
      </c>
      <c r="J46" s="63"/>
      <c r="K46" s="33"/>
      <c r="L46" s="64">
        <v>38520</v>
      </c>
      <c r="M46" s="64"/>
      <c r="N46" s="64"/>
      <c r="O46" s="64">
        <v>38520</v>
      </c>
      <c r="P46" s="64"/>
      <c r="Q46" s="64"/>
      <c r="R46" s="64">
        <f t="shared" si="8"/>
        <v>38520</v>
      </c>
      <c r="S46" s="64">
        <f t="shared" si="9"/>
        <v>0</v>
      </c>
      <c r="T46" s="33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>
        <f t="shared" si="10"/>
        <v>0</v>
      </c>
      <c r="AF46" s="64">
        <f t="shared" si="11"/>
        <v>0</v>
      </c>
      <c r="AG46" s="33"/>
      <c r="AH46" s="65">
        <f t="shared" si="12"/>
        <v>38520</v>
      </c>
      <c r="AI46" s="66">
        <f t="shared" si="13"/>
        <v>38520</v>
      </c>
      <c r="AJ46" s="66">
        <f t="shared" si="14"/>
        <v>0</v>
      </c>
      <c r="AK46" s="67">
        <f t="shared" si="15"/>
        <v>1</v>
      </c>
      <c r="AL46" s="66"/>
      <c r="AM46" s="68"/>
    </row>
    <row r="47" spans="2:39">
      <c r="B47" s="28">
        <v>39</v>
      </c>
      <c r="C47" s="59"/>
      <c r="D47" s="69"/>
      <c r="E47" s="70">
        <v>1</v>
      </c>
      <c r="F47" s="71" t="s">
        <v>33</v>
      </c>
      <c r="G47" s="72"/>
      <c r="H47" s="73"/>
      <c r="I47" s="73">
        <v>4000</v>
      </c>
      <c r="J47" s="74"/>
      <c r="K47" s="75"/>
      <c r="L47" s="76">
        <v>3520</v>
      </c>
      <c r="M47" s="76"/>
      <c r="N47" s="76"/>
      <c r="O47" s="76">
        <v>3520</v>
      </c>
      <c r="P47" s="76"/>
      <c r="Q47" s="76"/>
      <c r="R47" s="76">
        <f t="shared" si="8"/>
        <v>3520</v>
      </c>
      <c r="S47" s="76">
        <f t="shared" si="9"/>
        <v>0</v>
      </c>
      <c r="T47" s="75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>
        <f t="shared" si="10"/>
        <v>0</v>
      </c>
      <c r="AF47" s="76">
        <f t="shared" si="11"/>
        <v>0</v>
      </c>
      <c r="AG47" s="75"/>
      <c r="AH47" s="77">
        <f t="shared" si="12"/>
        <v>3520</v>
      </c>
      <c r="AI47" s="78">
        <f t="shared" si="13"/>
        <v>3520</v>
      </c>
      <c r="AJ47" s="78">
        <f t="shared" si="14"/>
        <v>0</v>
      </c>
      <c r="AK47" s="79">
        <f t="shared" si="15"/>
        <v>1</v>
      </c>
      <c r="AL47" s="78"/>
      <c r="AM47" s="80"/>
    </row>
    <row r="48" spans="2:39">
      <c r="B48" s="28">
        <v>40</v>
      </c>
      <c r="C48" s="59"/>
      <c r="D48" s="69"/>
      <c r="E48" s="70">
        <v>2</v>
      </c>
      <c r="F48" s="71" t="s">
        <v>61</v>
      </c>
      <c r="G48" s="72"/>
      <c r="H48" s="73"/>
      <c r="I48" s="73">
        <v>104000</v>
      </c>
      <c r="J48" s="74"/>
      <c r="K48" s="75"/>
      <c r="L48" s="76">
        <v>35000</v>
      </c>
      <c r="M48" s="76"/>
      <c r="N48" s="76"/>
      <c r="O48" s="76">
        <v>35000</v>
      </c>
      <c r="P48" s="76"/>
      <c r="Q48" s="76"/>
      <c r="R48" s="76">
        <f t="shared" si="8"/>
        <v>35000</v>
      </c>
      <c r="S48" s="76">
        <f t="shared" si="9"/>
        <v>0</v>
      </c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>
        <f t="shared" si="10"/>
        <v>0</v>
      </c>
      <c r="AF48" s="76">
        <f t="shared" si="11"/>
        <v>0</v>
      </c>
      <c r="AG48" s="75"/>
      <c r="AH48" s="77">
        <f t="shared" si="12"/>
        <v>35000</v>
      </c>
      <c r="AI48" s="78">
        <f t="shared" si="13"/>
        <v>35000</v>
      </c>
      <c r="AJ48" s="78">
        <f t="shared" si="14"/>
        <v>0</v>
      </c>
      <c r="AK48" s="79">
        <f t="shared" si="15"/>
        <v>1</v>
      </c>
      <c r="AL48" s="78"/>
      <c r="AM48" s="80"/>
    </row>
    <row r="49" spans="2:39">
      <c r="B49" s="28">
        <v>41</v>
      </c>
      <c r="C49" s="41">
        <v>8</v>
      </c>
      <c r="D49" s="142" t="s">
        <v>62</v>
      </c>
      <c r="E49" s="142"/>
      <c r="F49" s="142"/>
      <c r="G49" s="42">
        <v>557</v>
      </c>
      <c r="H49" s="43">
        <v>547</v>
      </c>
      <c r="I49" s="43">
        <v>550</v>
      </c>
      <c r="J49" s="44">
        <v>558</v>
      </c>
      <c r="K49" s="33"/>
      <c r="L49" s="45">
        <v>453</v>
      </c>
      <c r="M49" s="45"/>
      <c r="N49" s="45"/>
      <c r="O49" s="45">
        <v>453</v>
      </c>
      <c r="P49" s="45"/>
      <c r="Q49" s="45"/>
      <c r="R49" s="45">
        <f t="shared" si="8"/>
        <v>453</v>
      </c>
      <c r="S49" s="45">
        <f t="shared" si="9"/>
        <v>0</v>
      </c>
      <c r="T49" s="33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>
        <f t="shared" si="10"/>
        <v>0</v>
      </c>
      <c r="AF49" s="45">
        <f t="shared" si="11"/>
        <v>0</v>
      </c>
      <c r="AG49" s="36"/>
      <c r="AH49" s="46">
        <f t="shared" si="12"/>
        <v>453</v>
      </c>
      <c r="AI49" s="47">
        <f t="shared" si="13"/>
        <v>453</v>
      </c>
      <c r="AJ49" s="47">
        <f t="shared" si="14"/>
        <v>0</v>
      </c>
      <c r="AK49" s="48">
        <f t="shared" si="15"/>
        <v>1</v>
      </c>
      <c r="AL49" s="47">
        <v>363</v>
      </c>
      <c r="AM49" s="49">
        <v>363</v>
      </c>
    </row>
    <row r="50" spans="2:39">
      <c r="B50" s="28">
        <v>42</v>
      </c>
      <c r="C50" s="59"/>
      <c r="D50" s="60" t="s">
        <v>29</v>
      </c>
      <c r="E50" s="143" t="s">
        <v>30</v>
      </c>
      <c r="F50" s="143"/>
      <c r="G50" s="61"/>
      <c r="H50" s="62"/>
      <c r="I50" s="62">
        <v>550</v>
      </c>
      <c r="J50" s="63"/>
      <c r="K50" s="33"/>
      <c r="L50" s="64">
        <v>453</v>
      </c>
      <c r="M50" s="64"/>
      <c r="N50" s="64"/>
      <c r="O50" s="64">
        <v>453</v>
      </c>
      <c r="P50" s="64"/>
      <c r="Q50" s="64"/>
      <c r="R50" s="64">
        <f t="shared" si="8"/>
        <v>453</v>
      </c>
      <c r="S50" s="64">
        <f t="shared" si="9"/>
        <v>0</v>
      </c>
      <c r="T50" s="33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>
        <f t="shared" si="10"/>
        <v>0</v>
      </c>
      <c r="AF50" s="64">
        <f t="shared" si="11"/>
        <v>0</v>
      </c>
      <c r="AG50" s="33"/>
      <c r="AH50" s="65">
        <f t="shared" si="12"/>
        <v>453</v>
      </c>
      <c r="AI50" s="66">
        <f t="shared" si="13"/>
        <v>453</v>
      </c>
      <c r="AJ50" s="66">
        <f t="shared" si="14"/>
        <v>0</v>
      </c>
      <c r="AK50" s="67">
        <f t="shared" si="15"/>
        <v>1</v>
      </c>
      <c r="AL50" s="66"/>
      <c r="AM50" s="68"/>
    </row>
    <row r="51" spans="2:39">
      <c r="B51" s="28">
        <v>43</v>
      </c>
      <c r="C51" s="59"/>
      <c r="D51" s="69"/>
      <c r="E51" s="70">
        <v>1</v>
      </c>
      <c r="F51" s="71" t="s">
        <v>34</v>
      </c>
      <c r="G51" s="72"/>
      <c r="H51" s="73"/>
      <c r="I51" s="73">
        <v>550</v>
      </c>
      <c r="J51" s="74"/>
      <c r="K51" s="75"/>
      <c r="L51" s="76">
        <v>453</v>
      </c>
      <c r="M51" s="76"/>
      <c r="N51" s="76"/>
      <c r="O51" s="76">
        <v>453</v>
      </c>
      <c r="P51" s="76"/>
      <c r="Q51" s="76"/>
      <c r="R51" s="76">
        <f t="shared" si="8"/>
        <v>453</v>
      </c>
      <c r="S51" s="76">
        <f t="shared" si="9"/>
        <v>0</v>
      </c>
      <c r="T51" s="75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>
        <f t="shared" si="10"/>
        <v>0</v>
      </c>
      <c r="AF51" s="76">
        <f t="shared" si="11"/>
        <v>0</v>
      </c>
      <c r="AG51" s="75"/>
      <c r="AH51" s="77">
        <f t="shared" si="12"/>
        <v>453</v>
      </c>
      <c r="AI51" s="78">
        <f t="shared" si="13"/>
        <v>453</v>
      </c>
      <c r="AJ51" s="78">
        <f t="shared" si="14"/>
        <v>0</v>
      </c>
      <c r="AK51" s="79">
        <f t="shared" si="15"/>
        <v>1</v>
      </c>
      <c r="AL51" s="78"/>
      <c r="AM51" s="80"/>
    </row>
    <row r="52" spans="2:39">
      <c r="B52" s="28">
        <v>44</v>
      </c>
      <c r="C52" s="41">
        <v>9</v>
      </c>
      <c r="D52" s="142" t="s">
        <v>63</v>
      </c>
      <c r="E52" s="142"/>
      <c r="F52" s="142"/>
      <c r="G52" s="42"/>
      <c r="H52" s="43">
        <v>1274</v>
      </c>
      <c r="I52" s="43">
        <v>3395</v>
      </c>
      <c r="J52" s="44">
        <v>2303</v>
      </c>
      <c r="K52" s="33"/>
      <c r="L52" s="45">
        <v>2660</v>
      </c>
      <c r="M52" s="45">
        <v>760</v>
      </c>
      <c r="N52" s="45">
        <v>1900</v>
      </c>
      <c r="O52" s="45"/>
      <c r="P52" s="45"/>
      <c r="Q52" s="45"/>
      <c r="R52" s="45">
        <f t="shared" si="8"/>
        <v>2660</v>
      </c>
      <c r="S52" s="45">
        <f t="shared" si="9"/>
        <v>0</v>
      </c>
      <c r="T52" s="33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>
        <f t="shared" si="10"/>
        <v>0</v>
      </c>
      <c r="AF52" s="45">
        <f t="shared" si="11"/>
        <v>0</v>
      </c>
      <c r="AG52" s="36"/>
      <c r="AH52" s="46">
        <f t="shared" si="12"/>
        <v>2660</v>
      </c>
      <c r="AI52" s="47">
        <f t="shared" si="13"/>
        <v>2660</v>
      </c>
      <c r="AJ52" s="47">
        <f t="shared" si="14"/>
        <v>0</v>
      </c>
      <c r="AK52" s="48">
        <f t="shared" si="15"/>
        <v>1</v>
      </c>
      <c r="AL52" s="47">
        <v>3540</v>
      </c>
      <c r="AM52" s="49">
        <v>3540</v>
      </c>
    </row>
    <row r="53" spans="2:39">
      <c r="B53" s="28">
        <v>45</v>
      </c>
      <c r="C53" s="59"/>
      <c r="D53" s="60" t="s">
        <v>29</v>
      </c>
      <c r="E53" s="143" t="s">
        <v>30</v>
      </c>
      <c r="F53" s="143"/>
      <c r="G53" s="61"/>
      <c r="H53" s="62"/>
      <c r="I53" s="62">
        <v>3395</v>
      </c>
      <c r="J53" s="63"/>
      <c r="K53" s="33"/>
      <c r="L53" s="64">
        <v>2660</v>
      </c>
      <c r="M53" s="64">
        <v>760</v>
      </c>
      <c r="N53" s="64">
        <v>1900</v>
      </c>
      <c r="O53" s="64"/>
      <c r="P53" s="64"/>
      <c r="Q53" s="64"/>
      <c r="R53" s="64">
        <f t="shared" si="8"/>
        <v>2660</v>
      </c>
      <c r="S53" s="64">
        <f t="shared" si="9"/>
        <v>0</v>
      </c>
      <c r="T53" s="3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>
        <f t="shared" si="10"/>
        <v>0</v>
      </c>
      <c r="AF53" s="64">
        <f t="shared" si="11"/>
        <v>0</v>
      </c>
      <c r="AG53" s="33"/>
      <c r="AH53" s="65">
        <f t="shared" si="12"/>
        <v>2660</v>
      </c>
      <c r="AI53" s="66">
        <f t="shared" si="13"/>
        <v>2660</v>
      </c>
      <c r="AJ53" s="66">
        <f t="shared" si="14"/>
        <v>0</v>
      </c>
      <c r="AK53" s="67">
        <f t="shared" si="15"/>
        <v>1</v>
      </c>
      <c r="AL53" s="66"/>
      <c r="AM53" s="68"/>
    </row>
    <row r="54" spans="2:39">
      <c r="B54" s="28">
        <v>46</v>
      </c>
      <c r="C54" s="59"/>
      <c r="D54" s="69"/>
      <c r="E54" s="70">
        <v>1</v>
      </c>
      <c r="F54" s="71" t="s">
        <v>33</v>
      </c>
      <c r="G54" s="72"/>
      <c r="H54" s="73"/>
      <c r="I54" s="73">
        <v>3395</v>
      </c>
      <c r="J54" s="74"/>
      <c r="K54" s="75"/>
      <c r="L54" s="76">
        <v>1900</v>
      </c>
      <c r="M54" s="76"/>
      <c r="N54" s="76">
        <v>1900</v>
      </c>
      <c r="O54" s="76"/>
      <c r="P54" s="76"/>
      <c r="Q54" s="76"/>
      <c r="R54" s="76">
        <f t="shared" si="8"/>
        <v>1900</v>
      </c>
      <c r="S54" s="76">
        <f t="shared" si="9"/>
        <v>0</v>
      </c>
      <c r="T54" s="75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>
        <f t="shared" si="10"/>
        <v>0</v>
      </c>
      <c r="AF54" s="76">
        <f t="shared" si="11"/>
        <v>0</v>
      </c>
      <c r="AG54" s="75"/>
      <c r="AH54" s="77">
        <f t="shared" si="12"/>
        <v>1900</v>
      </c>
      <c r="AI54" s="78">
        <f t="shared" si="13"/>
        <v>1900</v>
      </c>
      <c r="AJ54" s="78">
        <f t="shared" si="14"/>
        <v>0</v>
      </c>
      <c r="AK54" s="79">
        <f t="shared" si="15"/>
        <v>1</v>
      </c>
      <c r="AL54" s="78"/>
      <c r="AM54" s="80"/>
    </row>
    <row r="55" spans="2:39" ht="22.5">
      <c r="B55" s="28">
        <v>47</v>
      </c>
      <c r="C55" s="59"/>
      <c r="D55" s="69"/>
      <c r="E55" s="70">
        <v>2</v>
      </c>
      <c r="F55" s="71" t="s">
        <v>32</v>
      </c>
      <c r="G55" s="72"/>
      <c r="H55" s="73"/>
      <c r="I55" s="73"/>
      <c r="J55" s="74"/>
      <c r="K55" s="75"/>
      <c r="L55" s="76">
        <v>760</v>
      </c>
      <c r="M55" s="76">
        <v>760</v>
      </c>
      <c r="N55" s="76"/>
      <c r="O55" s="76"/>
      <c r="P55" s="76"/>
      <c r="Q55" s="76"/>
      <c r="R55" s="76">
        <f t="shared" si="8"/>
        <v>760</v>
      </c>
      <c r="S55" s="76">
        <f t="shared" si="9"/>
        <v>0</v>
      </c>
      <c r="T55" s="75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>
        <f t="shared" si="10"/>
        <v>0</v>
      </c>
      <c r="AF55" s="76">
        <f t="shared" si="11"/>
        <v>0</v>
      </c>
      <c r="AG55" s="75"/>
      <c r="AH55" s="77">
        <f t="shared" si="12"/>
        <v>760</v>
      </c>
      <c r="AI55" s="78">
        <f t="shared" si="13"/>
        <v>760</v>
      </c>
      <c r="AJ55" s="78">
        <f t="shared" si="14"/>
        <v>0</v>
      </c>
      <c r="AK55" s="79">
        <f t="shared" si="15"/>
        <v>1</v>
      </c>
      <c r="AL55" s="78"/>
      <c r="AM55" s="80"/>
    </row>
    <row r="56" spans="2:39">
      <c r="B56" s="28">
        <v>48</v>
      </c>
      <c r="C56" s="41">
        <v>10</v>
      </c>
      <c r="D56" s="142" t="s">
        <v>64</v>
      </c>
      <c r="E56" s="142"/>
      <c r="F56" s="142"/>
      <c r="G56" s="42">
        <v>659</v>
      </c>
      <c r="H56" s="43">
        <v>689</v>
      </c>
      <c r="I56" s="43">
        <v>580</v>
      </c>
      <c r="J56" s="44">
        <v>749</v>
      </c>
      <c r="K56" s="33"/>
      <c r="L56" s="45">
        <v>880</v>
      </c>
      <c r="M56" s="45"/>
      <c r="N56" s="45"/>
      <c r="O56" s="45">
        <v>880</v>
      </c>
      <c r="P56" s="45"/>
      <c r="Q56" s="45"/>
      <c r="R56" s="45">
        <f t="shared" si="8"/>
        <v>880</v>
      </c>
      <c r="S56" s="45">
        <f t="shared" si="9"/>
        <v>0</v>
      </c>
      <c r="T56" s="33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>
        <f t="shared" si="10"/>
        <v>0</v>
      </c>
      <c r="AF56" s="45">
        <f t="shared" si="11"/>
        <v>0</v>
      </c>
      <c r="AG56" s="36"/>
      <c r="AH56" s="46">
        <f t="shared" si="12"/>
        <v>880</v>
      </c>
      <c r="AI56" s="47">
        <f t="shared" si="13"/>
        <v>880</v>
      </c>
      <c r="AJ56" s="47">
        <f t="shared" si="14"/>
        <v>0</v>
      </c>
      <c r="AK56" s="48">
        <f t="shared" si="15"/>
        <v>1</v>
      </c>
      <c r="AL56" s="47">
        <v>880</v>
      </c>
      <c r="AM56" s="49">
        <v>950</v>
      </c>
    </row>
    <row r="57" spans="2:39">
      <c r="B57" s="28">
        <v>49</v>
      </c>
      <c r="C57" s="59"/>
      <c r="D57" s="60" t="s">
        <v>29</v>
      </c>
      <c r="E57" s="143" t="s">
        <v>30</v>
      </c>
      <c r="F57" s="143"/>
      <c r="G57" s="61"/>
      <c r="H57" s="62"/>
      <c r="I57" s="62">
        <v>580</v>
      </c>
      <c r="J57" s="63"/>
      <c r="K57" s="33"/>
      <c r="L57" s="64">
        <v>880</v>
      </c>
      <c r="M57" s="64"/>
      <c r="N57" s="64"/>
      <c r="O57" s="64">
        <v>880</v>
      </c>
      <c r="P57" s="64"/>
      <c r="Q57" s="64"/>
      <c r="R57" s="64">
        <f t="shared" si="8"/>
        <v>880</v>
      </c>
      <c r="S57" s="64">
        <f t="shared" si="9"/>
        <v>0</v>
      </c>
      <c r="T57" s="33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>
        <f t="shared" si="10"/>
        <v>0</v>
      </c>
      <c r="AF57" s="64">
        <f t="shared" si="11"/>
        <v>0</v>
      </c>
      <c r="AG57" s="33"/>
      <c r="AH57" s="65">
        <f t="shared" si="12"/>
        <v>880</v>
      </c>
      <c r="AI57" s="66">
        <f t="shared" si="13"/>
        <v>880</v>
      </c>
      <c r="AJ57" s="66">
        <f t="shared" si="14"/>
        <v>0</v>
      </c>
      <c r="AK57" s="67">
        <f t="shared" si="15"/>
        <v>1</v>
      </c>
      <c r="AL57" s="66"/>
      <c r="AM57" s="68"/>
    </row>
    <row r="58" spans="2:39">
      <c r="B58" s="28">
        <v>50</v>
      </c>
      <c r="C58" s="59"/>
      <c r="D58" s="69"/>
      <c r="E58" s="70">
        <v>1</v>
      </c>
      <c r="F58" s="71" t="s">
        <v>33</v>
      </c>
      <c r="G58" s="72"/>
      <c r="H58" s="73"/>
      <c r="I58" s="73">
        <v>580</v>
      </c>
      <c r="J58" s="74"/>
      <c r="K58" s="75"/>
      <c r="L58" s="76">
        <v>880</v>
      </c>
      <c r="M58" s="76"/>
      <c r="N58" s="76"/>
      <c r="O58" s="76">
        <v>880</v>
      </c>
      <c r="P58" s="76"/>
      <c r="Q58" s="76"/>
      <c r="R58" s="76">
        <f t="shared" si="8"/>
        <v>880</v>
      </c>
      <c r="S58" s="76">
        <f t="shared" si="9"/>
        <v>0</v>
      </c>
      <c r="T58" s="75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>
        <f t="shared" si="10"/>
        <v>0</v>
      </c>
      <c r="AF58" s="76">
        <f t="shared" si="11"/>
        <v>0</v>
      </c>
      <c r="AG58" s="75"/>
      <c r="AH58" s="77">
        <f t="shared" si="12"/>
        <v>880</v>
      </c>
      <c r="AI58" s="78">
        <f t="shared" si="13"/>
        <v>880</v>
      </c>
      <c r="AJ58" s="78">
        <f t="shared" si="14"/>
        <v>0</v>
      </c>
      <c r="AK58" s="79">
        <f t="shared" si="15"/>
        <v>1</v>
      </c>
      <c r="AL58" s="78"/>
      <c r="AM58" s="80"/>
    </row>
    <row r="59" spans="2:39">
      <c r="B59" s="81"/>
      <c r="C59" s="81"/>
      <c r="D59" s="81"/>
      <c r="E59" s="81"/>
      <c r="F59" s="81"/>
      <c r="G59" s="81"/>
      <c r="H59" s="81"/>
      <c r="I59" s="81"/>
      <c r="J59" s="81"/>
      <c r="K59" s="3"/>
      <c r="L59" s="81"/>
      <c r="M59" s="81"/>
      <c r="N59" s="81"/>
      <c r="O59" s="81"/>
      <c r="P59" s="81"/>
      <c r="Q59" s="81"/>
      <c r="R59" s="81"/>
      <c r="S59" s="81"/>
      <c r="T59" s="3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2"/>
      <c r="AH59" s="81"/>
      <c r="AI59" s="81"/>
      <c r="AJ59" s="81"/>
      <c r="AK59" s="81"/>
      <c r="AL59" s="81"/>
      <c r="AM59" s="81"/>
    </row>
  </sheetData>
  <mergeCells count="55">
    <mergeCell ref="E53:F53"/>
    <mergeCell ref="D56:F56"/>
    <mergeCell ref="E57:F57"/>
    <mergeCell ref="E42:F42"/>
    <mergeCell ref="E44:F44"/>
    <mergeCell ref="E46:F46"/>
    <mergeCell ref="D49:F49"/>
    <mergeCell ref="E50:F50"/>
    <mergeCell ref="D52:F52"/>
    <mergeCell ref="D31:F31"/>
    <mergeCell ref="E32:F32"/>
    <mergeCell ref="E34:F34"/>
    <mergeCell ref="E36:F36"/>
    <mergeCell ref="E38:F38"/>
    <mergeCell ref="E40:F40"/>
    <mergeCell ref="E23:F23"/>
    <mergeCell ref="D26:F26"/>
    <mergeCell ref="D27:F27"/>
    <mergeCell ref="D28:F28"/>
    <mergeCell ref="E29:F29"/>
    <mergeCell ref="D30:F30"/>
    <mergeCell ref="D9:F9"/>
    <mergeCell ref="D10:F10"/>
    <mergeCell ref="E11:F11"/>
    <mergeCell ref="E17:F17"/>
    <mergeCell ref="E19:F19"/>
    <mergeCell ref="D22:F2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20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5" width="8.7109375" customWidth="1"/>
    <col min="16" max="16" width="0" hidden="1" customWidth="1"/>
    <col min="17" max="19" width="8.7109375" customWidth="1"/>
    <col min="20" max="20" width="0.85546875" customWidth="1"/>
    <col min="21" max="21" width="7.7109375" customWidth="1"/>
    <col min="22" max="26" width="0" hidden="1" customWidth="1"/>
    <col min="27" max="27" width="7.7109375" customWidth="1"/>
    <col min="28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130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10</v>
      </c>
      <c r="D9" s="141" t="s">
        <v>131</v>
      </c>
      <c r="E9" s="141"/>
      <c r="F9" s="141"/>
      <c r="G9" s="30">
        <v>20544</v>
      </c>
      <c r="H9" s="31">
        <v>37060</v>
      </c>
      <c r="I9" s="31">
        <v>469810</v>
      </c>
      <c r="J9" s="32">
        <v>175881</v>
      </c>
      <c r="K9" s="33"/>
      <c r="L9" s="34">
        <v>21944</v>
      </c>
      <c r="M9" s="35"/>
      <c r="N9" s="35"/>
      <c r="O9" s="35">
        <v>17174</v>
      </c>
      <c r="P9" s="35"/>
      <c r="Q9" s="35">
        <v>4770</v>
      </c>
      <c r="R9" s="35">
        <f t="shared" ref="R9:R19" si="0">SUM(M9:Q9)</f>
        <v>21944</v>
      </c>
      <c r="S9" s="35">
        <f t="shared" ref="S9:S19" si="1">R9-L9</f>
        <v>0</v>
      </c>
      <c r="T9" s="33"/>
      <c r="U9" s="35">
        <v>230800</v>
      </c>
      <c r="V9" s="35"/>
      <c r="W9" s="35"/>
      <c r="X9" s="35"/>
      <c r="Y9" s="35"/>
      <c r="Z9" s="35"/>
      <c r="AA9" s="35">
        <v>250832</v>
      </c>
      <c r="AB9" s="35"/>
      <c r="AC9" s="35"/>
      <c r="AD9" s="35"/>
      <c r="AE9" s="35">
        <f t="shared" ref="AE9:AE19" si="2">SUM(V9:AD9)</f>
        <v>250832</v>
      </c>
      <c r="AF9" s="35">
        <f t="shared" ref="AF9:AF19" si="3">AE9-U9</f>
        <v>20032</v>
      </c>
      <c r="AG9" s="36"/>
      <c r="AH9" s="37">
        <f t="shared" ref="AH9:AH19" si="4">L9+U9</f>
        <v>252744</v>
      </c>
      <c r="AI9" s="38">
        <f t="shared" ref="AI9:AI19" si="5">R9+AE9</f>
        <v>272776</v>
      </c>
      <c r="AJ9" s="38">
        <f t="shared" ref="AJ9:AJ19" si="6">AI9-AH9</f>
        <v>20032</v>
      </c>
      <c r="AK9" s="39">
        <f t="shared" ref="AK9:AK19" si="7">IF(AH9=0,"",AI9/AH9)</f>
        <v>1.0792580634950779</v>
      </c>
      <c r="AL9" s="38">
        <v>99395</v>
      </c>
      <c r="AM9" s="40">
        <v>100070</v>
      </c>
    </row>
    <row r="10" spans="1:39">
      <c r="B10" s="28">
        <v>2</v>
      </c>
      <c r="C10" s="41">
        <v>1</v>
      </c>
      <c r="D10" s="142" t="s">
        <v>132</v>
      </c>
      <c r="E10" s="142"/>
      <c r="F10" s="142"/>
      <c r="G10" s="42">
        <v>4770</v>
      </c>
      <c r="H10" s="43">
        <v>7067</v>
      </c>
      <c r="I10" s="43">
        <v>6060</v>
      </c>
      <c r="J10" s="44">
        <v>5836</v>
      </c>
      <c r="K10" s="33"/>
      <c r="L10" s="45">
        <v>6060</v>
      </c>
      <c r="M10" s="45"/>
      <c r="N10" s="45"/>
      <c r="O10" s="45">
        <v>1290</v>
      </c>
      <c r="P10" s="45"/>
      <c r="Q10" s="45">
        <v>4770</v>
      </c>
      <c r="R10" s="45">
        <f t="shared" si="0"/>
        <v>6060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6060</v>
      </c>
      <c r="AI10" s="47">
        <f t="shared" si="5"/>
        <v>6060</v>
      </c>
      <c r="AJ10" s="47">
        <f t="shared" si="6"/>
        <v>0</v>
      </c>
      <c r="AK10" s="48">
        <f t="shared" si="7"/>
        <v>1</v>
      </c>
      <c r="AL10" s="47">
        <v>6070</v>
      </c>
      <c r="AM10" s="49">
        <v>6070</v>
      </c>
    </row>
    <row r="11" spans="1:39">
      <c r="B11" s="28">
        <v>3</v>
      </c>
      <c r="C11" s="59"/>
      <c r="D11" s="60" t="s">
        <v>29</v>
      </c>
      <c r="E11" s="143" t="s">
        <v>30</v>
      </c>
      <c r="F11" s="143"/>
      <c r="G11" s="61"/>
      <c r="H11" s="62"/>
      <c r="I11" s="62">
        <v>1290</v>
      </c>
      <c r="J11" s="63"/>
      <c r="K11" s="33"/>
      <c r="L11" s="64">
        <v>1290</v>
      </c>
      <c r="M11" s="64"/>
      <c r="N11" s="64"/>
      <c r="O11" s="64">
        <v>1290</v>
      </c>
      <c r="P11" s="64"/>
      <c r="Q11" s="64"/>
      <c r="R11" s="64">
        <f t="shared" si="0"/>
        <v>1290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1290</v>
      </c>
      <c r="AI11" s="66">
        <f t="shared" si="5"/>
        <v>1290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133</v>
      </c>
      <c r="G12" s="72"/>
      <c r="H12" s="73"/>
      <c r="I12" s="73">
        <v>1290</v>
      </c>
      <c r="J12" s="74"/>
      <c r="K12" s="75"/>
      <c r="L12" s="76">
        <v>1290</v>
      </c>
      <c r="M12" s="76"/>
      <c r="N12" s="76"/>
      <c r="O12" s="76">
        <v>1290</v>
      </c>
      <c r="P12" s="76"/>
      <c r="Q12" s="76"/>
      <c r="R12" s="76">
        <f t="shared" si="0"/>
        <v>1290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1290</v>
      </c>
      <c r="AI12" s="78">
        <f t="shared" si="5"/>
        <v>1290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59"/>
      <c r="D13" s="60" t="s">
        <v>134</v>
      </c>
      <c r="E13" s="143" t="s">
        <v>135</v>
      </c>
      <c r="F13" s="143"/>
      <c r="G13" s="61"/>
      <c r="H13" s="62"/>
      <c r="I13" s="62">
        <v>4770</v>
      </c>
      <c r="J13" s="63"/>
      <c r="K13" s="33"/>
      <c r="L13" s="64">
        <v>4770</v>
      </c>
      <c r="M13" s="64"/>
      <c r="N13" s="64"/>
      <c r="O13" s="64"/>
      <c r="P13" s="64"/>
      <c r="Q13" s="64">
        <v>4770</v>
      </c>
      <c r="R13" s="64">
        <f t="shared" si="0"/>
        <v>4770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4770</v>
      </c>
      <c r="AI13" s="66">
        <f t="shared" si="5"/>
        <v>4770</v>
      </c>
      <c r="AJ13" s="66">
        <f t="shared" si="6"/>
        <v>0</v>
      </c>
      <c r="AK13" s="67">
        <f t="shared" si="7"/>
        <v>1</v>
      </c>
      <c r="AL13" s="66"/>
      <c r="AM13" s="68"/>
    </row>
    <row r="14" spans="1:39">
      <c r="B14" s="28">
        <v>6</v>
      </c>
      <c r="C14" s="59"/>
      <c r="D14" s="69"/>
      <c r="E14" s="70">
        <v>1</v>
      </c>
      <c r="F14" s="71" t="s">
        <v>136</v>
      </c>
      <c r="G14" s="72"/>
      <c r="H14" s="73"/>
      <c r="I14" s="73">
        <v>4770</v>
      </c>
      <c r="J14" s="74"/>
      <c r="K14" s="75"/>
      <c r="L14" s="76">
        <v>4770</v>
      </c>
      <c r="M14" s="76"/>
      <c r="N14" s="76"/>
      <c r="O14" s="76"/>
      <c r="P14" s="76"/>
      <c r="Q14" s="76">
        <v>4770</v>
      </c>
      <c r="R14" s="76">
        <f t="shared" si="0"/>
        <v>4770</v>
      </c>
      <c r="S14" s="76">
        <f t="shared" si="1"/>
        <v>0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>
        <f t="shared" si="2"/>
        <v>0</v>
      </c>
      <c r="AF14" s="76">
        <f t="shared" si="3"/>
        <v>0</v>
      </c>
      <c r="AG14" s="75"/>
      <c r="AH14" s="77">
        <f t="shared" si="4"/>
        <v>4770</v>
      </c>
      <c r="AI14" s="78">
        <f t="shared" si="5"/>
        <v>4770</v>
      </c>
      <c r="AJ14" s="78">
        <f t="shared" si="6"/>
        <v>0</v>
      </c>
      <c r="AK14" s="79">
        <f t="shared" si="7"/>
        <v>1</v>
      </c>
      <c r="AL14" s="78"/>
      <c r="AM14" s="80"/>
    </row>
    <row r="15" spans="1:39">
      <c r="B15" s="28">
        <v>7</v>
      </c>
      <c r="C15" s="41">
        <v>2</v>
      </c>
      <c r="D15" s="142" t="s">
        <v>90</v>
      </c>
      <c r="E15" s="142"/>
      <c r="F15" s="142"/>
      <c r="G15" s="42">
        <v>15774</v>
      </c>
      <c r="H15" s="43">
        <v>29993</v>
      </c>
      <c r="I15" s="43">
        <v>463750</v>
      </c>
      <c r="J15" s="44">
        <v>170045</v>
      </c>
      <c r="K15" s="33"/>
      <c r="L15" s="45">
        <v>15884</v>
      </c>
      <c r="M15" s="45"/>
      <c r="N15" s="45"/>
      <c r="O15" s="45">
        <v>15884</v>
      </c>
      <c r="P15" s="45"/>
      <c r="Q15" s="45"/>
      <c r="R15" s="45">
        <f t="shared" si="0"/>
        <v>15884</v>
      </c>
      <c r="S15" s="45">
        <f t="shared" si="1"/>
        <v>0</v>
      </c>
      <c r="T15" s="33"/>
      <c r="U15" s="45">
        <v>230800</v>
      </c>
      <c r="V15" s="45"/>
      <c r="W15" s="45"/>
      <c r="X15" s="45"/>
      <c r="Y15" s="45"/>
      <c r="Z15" s="45"/>
      <c r="AA15" s="45">
        <v>250832</v>
      </c>
      <c r="AB15" s="45"/>
      <c r="AC15" s="45"/>
      <c r="AD15" s="45"/>
      <c r="AE15" s="45">
        <f t="shared" si="2"/>
        <v>250832</v>
      </c>
      <c r="AF15" s="45">
        <f t="shared" si="3"/>
        <v>20032</v>
      </c>
      <c r="AG15" s="36"/>
      <c r="AH15" s="46">
        <f t="shared" si="4"/>
        <v>246684</v>
      </c>
      <c r="AI15" s="47">
        <f t="shared" si="5"/>
        <v>266716</v>
      </c>
      <c r="AJ15" s="47">
        <f t="shared" si="6"/>
        <v>20032</v>
      </c>
      <c r="AK15" s="48">
        <f t="shared" si="7"/>
        <v>1.0812051045061699</v>
      </c>
      <c r="AL15" s="47">
        <v>93325</v>
      </c>
      <c r="AM15" s="49">
        <v>94000</v>
      </c>
    </row>
    <row r="16" spans="1:39">
      <c r="B16" s="28">
        <v>8</v>
      </c>
      <c r="C16" s="59"/>
      <c r="D16" s="60" t="s">
        <v>29</v>
      </c>
      <c r="E16" s="143" t="s">
        <v>30</v>
      </c>
      <c r="F16" s="143"/>
      <c r="G16" s="61"/>
      <c r="H16" s="62"/>
      <c r="I16" s="62">
        <v>463750</v>
      </c>
      <c r="J16" s="63"/>
      <c r="K16" s="33"/>
      <c r="L16" s="64">
        <v>15884</v>
      </c>
      <c r="M16" s="64"/>
      <c r="N16" s="64"/>
      <c r="O16" s="64">
        <v>15884</v>
      </c>
      <c r="P16" s="64"/>
      <c r="Q16" s="64"/>
      <c r="R16" s="64">
        <f t="shared" si="0"/>
        <v>15884</v>
      </c>
      <c r="S16" s="64">
        <f t="shared" si="1"/>
        <v>0</v>
      </c>
      <c r="T16" s="33"/>
      <c r="U16" s="64">
        <v>230800</v>
      </c>
      <c r="V16" s="64"/>
      <c r="W16" s="64"/>
      <c r="X16" s="64"/>
      <c r="Y16" s="64"/>
      <c r="Z16" s="64"/>
      <c r="AA16" s="64">
        <v>250832</v>
      </c>
      <c r="AB16" s="64"/>
      <c r="AC16" s="64"/>
      <c r="AD16" s="64"/>
      <c r="AE16" s="64">
        <f t="shared" si="2"/>
        <v>250832</v>
      </c>
      <c r="AF16" s="64">
        <f t="shared" si="3"/>
        <v>20032</v>
      </c>
      <c r="AG16" s="33"/>
      <c r="AH16" s="65">
        <f t="shared" si="4"/>
        <v>246684</v>
      </c>
      <c r="AI16" s="66">
        <f t="shared" si="5"/>
        <v>266716</v>
      </c>
      <c r="AJ16" s="66">
        <f t="shared" si="6"/>
        <v>20032</v>
      </c>
      <c r="AK16" s="67">
        <f t="shared" si="7"/>
        <v>1.0812051045061699</v>
      </c>
      <c r="AL16" s="66"/>
      <c r="AM16" s="68"/>
    </row>
    <row r="17" spans="2:39">
      <c r="B17" s="28">
        <v>9</v>
      </c>
      <c r="C17" s="59"/>
      <c r="D17" s="69"/>
      <c r="E17" s="70">
        <v>1</v>
      </c>
      <c r="F17" s="71" t="s">
        <v>137</v>
      </c>
      <c r="G17" s="72"/>
      <c r="H17" s="73"/>
      <c r="I17" s="73">
        <v>1800</v>
      </c>
      <c r="J17" s="74"/>
      <c r="K17" s="75"/>
      <c r="L17" s="76">
        <v>15884</v>
      </c>
      <c r="M17" s="76"/>
      <c r="N17" s="76"/>
      <c r="O17" s="76">
        <v>15884</v>
      </c>
      <c r="P17" s="76"/>
      <c r="Q17" s="76"/>
      <c r="R17" s="76">
        <f t="shared" si="0"/>
        <v>15884</v>
      </c>
      <c r="S17" s="76">
        <f t="shared" si="1"/>
        <v>0</v>
      </c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f t="shared" si="2"/>
        <v>0</v>
      </c>
      <c r="AF17" s="76">
        <f t="shared" si="3"/>
        <v>0</v>
      </c>
      <c r="AG17" s="75"/>
      <c r="AH17" s="77">
        <f t="shared" si="4"/>
        <v>15884</v>
      </c>
      <c r="AI17" s="78">
        <f t="shared" si="5"/>
        <v>15884</v>
      </c>
      <c r="AJ17" s="78">
        <f t="shared" si="6"/>
        <v>0</v>
      </c>
      <c r="AK17" s="79">
        <f t="shared" si="7"/>
        <v>1</v>
      </c>
      <c r="AL17" s="78"/>
      <c r="AM17" s="80"/>
    </row>
    <row r="18" spans="2:39">
      <c r="B18" s="28">
        <v>10</v>
      </c>
      <c r="C18" s="59"/>
      <c r="D18" s="69"/>
      <c r="E18" s="70">
        <v>2</v>
      </c>
      <c r="F18" s="71" t="s">
        <v>91</v>
      </c>
      <c r="G18" s="72"/>
      <c r="H18" s="73"/>
      <c r="I18" s="73">
        <v>34450</v>
      </c>
      <c r="J18" s="74"/>
      <c r="K18" s="75"/>
      <c r="L18" s="76"/>
      <c r="M18" s="76"/>
      <c r="N18" s="76"/>
      <c r="O18" s="76"/>
      <c r="P18" s="76"/>
      <c r="Q18" s="76"/>
      <c r="R18" s="76">
        <f t="shared" si="0"/>
        <v>0</v>
      </c>
      <c r="S18" s="76">
        <f t="shared" si="1"/>
        <v>0</v>
      </c>
      <c r="T18" s="75"/>
      <c r="U18" s="76">
        <v>230800</v>
      </c>
      <c r="V18" s="76"/>
      <c r="W18" s="76"/>
      <c r="X18" s="76"/>
      <c r="Y18" s="76"/>
      <c r="Z18" s="76"/>
      <c r="AA18" s="76">
        <v>230800</v>
      </c>
      <c r="AB18" s="76"/>
      <c r="AC18" s="76"/>
      <c r="AD18" s="76"/>
      <c r="AE18" s="76">
        <f t="shared" si="2"/>
        <v>230800</v>
      </c>
      <c r="AF18" s="76">
        <f t="shared" si="3"/>
        <v>0</v>
      </c>
      <c r="AG18" s="75"/>
      <c r="AH18" s="77">
        <f t="shared" si="4"/>
        <v>230800</v>
      </c>
      <c r="AI18" s="78">
        <f t="shared" si="5"/>
        <v>230800</v>
      </c>
      <c r="AJ18" s="78">
        <f t="shared" si="6"/>
        <v>0</v>
      </c>
      <c r="AK18" s="79">
        <f t="shared" si="7"/>
        <v>1</v>
      </c>
      <c r="AL18" s="78"/>
      <c r="AM18" s="80"/>
    </row>
    <row r="19" spans="2:39">
      <c r="B19" s="28">
        <v>11</v>
      </c>
      <c r="C19" s="59"/>
      <c r="D19" s="69"/>
      <c r="E19" s="70">
        <v>3</v>
      </c>
      <c r="F19" s="71" t="s">
        <v>138</v>
      </c>
      <c r="G19" s="72"/>
      <c r="H19" s="73"/>
      <c r="I19" s="73">
        <v>427500</v>
      </c>
      <c r="J19" s="74"/>
      <c r="K19" s="75"/>
      <c r="L19" s="76"/>
      <c r="M19" s="76"/>
      <c r="N19" s="76"/>
      <c r="O19" s="76"/>
      <c r="P19" s="76"/>
      <c r="Q19" s="76"/>
      <c r="R19" s="76">
        <f t="shared" si="0"/>
        <v>0</v>
      </c>
      <c r="S19" s="76">
        <f t="shared" si="1"/>
        <v>0</v>
      </c>
      <c r="T19" s="75"/>
      <c r="U19" s="76"/>
      <c r="V19" s="76"/>
      <c r="W19" s="76"/>
      <c r="X19" s="76"/>
      <c r="Y19" s="76"/>
      <c r="Z19" s="76"/>
      <c r="AA19" s="76">
        <v>20032</v>
      </c>
      <c r="AB19" s="76"/>
      <c r="AC19" s="76"/>
      <c r="AD19" s="76"/>
      <c r="AE19" s="76">
        <f t="shared" si="2"/>
        <v>20032</v>
      </c>
      <c r="AF19" s="76">
        <f t="shared" si="3"/>
        <v>20032</v>
      </c>
      <c r="AG19" s="75"/>
      <c r="AH19" s="77">
        <f t="shared" si="4"/>
        <v>0</v>
      </c>
      <c r="AI19" s="78">
        <f t="shared" si="5"/>
        <v>20032</v>
      </c>
      <c r="AJ19" s="78">
        <f t="shared" si="6"/>
        <v>20032</v>
      </c>
      <c r="AK19" s="79" t="str">
        <f t="shared" si="7"/>
        <v/>
      </c>
      <c r="AL19" s="78"/>
      <c r="AM19" s="80"/>
    </row>
    <row r="20" spans="2:39">
      <c r="B20" s="81"/>
      <c r="C20" s="81"/>
      <c r="D20" s="81"/>
      <c r="E20" s="81"/>
      <c r="F20" s="81"/>
      <c r="G20" s="81"/>
      <c r="H20" s="81"/>
      <c r="I20" s="81"/>
      <c r="J20" s="81"/>
      <c r="K20" s="3"/>
      <c r="L20" s="81"/>
      <c r="M20" s="81"/>
      <c r="N20" s="81"/>
      <c r="O20" s="81"/>
      <c r="P20" s="81"/>
      <c r="Q20" s="81"/>
      <c r="R20" s="81"/>
      <c r="S20" s="81"/>
      <c r="T20" s="3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2"/>
      <c r="AH20" s="81"/>
      <c r="AI20" s="81"/>
      <c r="AJ20" s="81"/>
      <c r="AK20" s="81"/>
      <c r="AL20" s="81"/>
      <c r="AM20" s="81"/>
    </row>
  </sheetData>
  <mergeCells count="34">
    <mergeCell ref="D9:F9"/>
    <mergeCell ref="D10:F10"/>
    <mergeCell ref="E11:F11"/>
    <mergeCell ref="E13:F13"/>
    <mergeCell ref="D15:F15"/>
    <mergeCell ref="E16:F16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35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139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11</v>
      </c>
      <c r="D9" s="141" t="s">
        <v>140</v>
      </c>
      <c r="E9" s="141"/>
      <c r="F9" s="141"/>
      <c r="G9" s="30">
        <v>47430</v>
      </c>
      <c r="H9" s="31">
        <v>44325</v>
      </c>
      <c r="I9" s="31">
        <v>47532</v>
      </c>
      <c r="J9" s="32">
        <v>45181</v>
      </c>
      <c r="K9" s="33"/>
      <c r="L9" s="34">
        <v>64111</v>
      </c>
      <c r="M9" s="35">
        <v>14857</v>
      </c>
      <c r="N9" s="35">
        <v>5229</v>
      </c>
      <c r="O9" s="35">
        <v>19785</v>
      </c>
      <c r="P9" s="35">
        <v>24589</v>
      </c>
      <c r="Q9" s="35"/>
      <c r="R9" s="35">
        <f t="shared" ref="R9:R34" si="0">SUM(M9:Q9)</f>
        <v>64460</v>
      </c>
      <c r="S9" s="35">
        <f t="shared" ref="S9:S34" si="1">R9-L9</f>
        <v>349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34" si="2">SUM(V9:AD9)</f>
        <v>0</v>
      </c>
      <c r="AF9" s="35">
        <f t="shared" ref="AF9:AF34" si="3">AE9-U9</f>
        <v>0</v>
      </c>
      <c r="AG9" s="36"/>
      <c r="AH9" s="37">
        <f t="shared" ref="AH9:AH34" si="4">L9+U9</f>
        <v>64111</v>
      </c>
      <c r="AI9" s="38">
        <f t="shared" ref="AI9:AI34" si="5">R9+AE9</f>
        <v>64460</v>
      </c>
      <c r="AJ9" s="38">
        <f t="shared" ref="AJ9:AJ34" si="6">AI9-AH9</f>
        <v>349</v>
      </c>
      <c r="AK9" s="39">
        <f t="shared" ref="AK9:AK34" si="7">IF(AH9=0,"",AI9/AH9)</f>
        <v>1.0054436836112368</v>
      </c>
      <c r="AL9" s="38">
        <v>37750</v>
      </c>
      <c r="AM9" s="40">
        <v>37800</v>
      </c>
    </row>
    <row r="10" spans="1:39">
      <c r="B10" s="28">
        <v>2</v>
      </c>
      <c r="C10" s="41">
        <v>1</v>
      </c>
      <c r="D10" s="142" t="s">
        <v>141</v>
      </c>
      <c r="E10" s="142"/>
      <c r="F10" s="142"/>
      <c r="G10" s="42">
        <v>7879</v>
      </c>
      <c r="H10" s="43">
        <v>9342</v>
      </c>
      <c r="I10" s="43">
        <v>10600</v>
      </c>
      <c r="J10" s="44">
        <v>9282</v>
      </c>
      <c r="K10" s="33"/>
      <c r="L10" s="45">
        <v>10160</v>
      </c>
      <c r="M10" s="45"/>
      <c r="N10" s="45"/>
      <c r="O10" s="45">
        <v>9510</v>
      </c>
      <c r="P10" s="45">
        <v>650</v>
      </c>
      <c r="Q10" s="45"/>
      <c r="R10" s="45">
        <f t="shared" si="0"/>
        <v>10160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10160</v>
      </c>
      <c r="AI10" s="47">
        <f t="shared" si="5"/>
        <v>10160</v>
      </c>
      <c r="AJ10" s="47">
        <f t="shared" si="6"/>
        <v>0</v>
      </c>
      <c r="AK10" s="48">
        <f t="shared" si="7"/>
        <v>1</v>
      </c>
      <c r="AL10" s="47">
        <v>9850</v>
      </c>
      <c r="AM10" s="49">
        <v>9600</v>
      </c>
    </row>
    <row r="11" spans="1:39">
      <c r="B11" s="28">
        <v>3</v>
      </c>
      <c r="C11" s="59"/>
      <c r="D11" s="60" t="s">
        <v>29</v>
      </c>
      <c r="E11" s="143" t="s">
        <v>30</v>
      </c>
      <c r="F11" s="143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 t="str">
        <f t="shared" si="7"/>
        <v/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34</v>
      </c>
      <c r="G12" s="72"/>
      <c r="H12" s="73"/>
      <c r="I12" s="73"/>
      <c r="J12" s="74"/>
      <c r="K12" s="75"/>
      <c r="L12" s="76"/>
      <c r="M12" s="76"/>
      <c r="N12" s="76"/>
      <c r="O12" s="76"/>
      <c r="P12" s="76"/>
      <c r="Q12" s="76"/>
      <c r="R12" s="76">
        <f t="shared" si="0"/>
        <v>0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0</v>
      </c>
      <c r="AI12" s="78">
        <f t="shared" si="5"/>
        <v>0</v>
      </c>
      <c r="AJ12" s="78">
        <f t="shared" si="6"/>
        <v>0</v>
      </c>
      <c r="AK12" s="79" t="str">
        <f t="shared" si="7"/>
        <v/>
      </c>
      <c r="AL12" s="78"/>
      <c r="AM12" s="80"/>
    </row>
    <row r="13" spans="1:39">
      <c r="B13" s="28">
        <v>5</v>
      </c>
      <c r="C13" s="59"/>
      <c r="D13" s="60" t="s">
        <v>142</v>
      </c>
      <c r="E13" s="143" t="s">
        <v>143</v>
      </c>
      <c r="F13" s="143"/>
      <c r="G13" s="61"/>
      <c r="H13" s="62"/>
      <c r="I13" s="62">
        <v>1300</v>
      </c>
      <c r="J13" s="63"/>
      <c r="K13" s="33"/>
      <c r="L13" s="64">
        <v>650</v>
      </c>
      <c r="M13" s="64"/>
      <c r="N13" s="64"/>
      <c r="O13" s="64"/>
      <c r="P13" s="64">
        <v>650</v>
      </c>
      <c r="Q13" s="64"/>
      <c r="R13" s="64">
        <f t="shared" si="0"/>
        <v>650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650</v>
      </c>
      <c r="AI13" s="66">
        <f t="shared" si="5"/>
        <v>650</v>
      </c>
      <c r="AJ13" s="66">
        <f t="shared" si="6"/>
        <v>0</v>
      </c>
      <c r="AK13" s="67">
        <f t="shared" si="7"/>
        <v>1</v>
      </c>
      <c r="AL13" s="66"/>
      <c r="AM13" s="68"/>
    </row>
    <row r="14" spans="1:39">
      <c r="B14" s="28">
        <v>6</v>
      </c>
      <c r="C14" s="59"/>
      <c r="D14" s="69"/>
      <c r="E14" s="70">
        <v>1</v>
      </c>
      <c r="F14" s="71" t="s">
        <v>34</v>
      </c>
      <c r="G14" s="72"/>
      <c r="H14" s="73"/>
      <c r="I14" s="73">
        <v>1300</v>
      </c>
      <c r="J14" s="74"/>
      <c r="K14" s="75"/>
      <c r="L14" s="76">
        <v>650</v>
      </c>
      <c r="M14" s="76"/>
      <c r="N14" s="76"/>
      <c r="O14" s="76"/>
      <c r="P14" s="76">
        <v>650</v>
      </c>
      <c r="Q14" s="76"/>
      <c r="R14" s="76">
        <f t="shared" si="0"/>
        <v>650</v>
      </c>
      <c r="S14" s="76">
        <f t="shared" si="1"/>
        <v>0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>
        <f t="shared" si="2"/>
        <v>0</v>
      </c>
      <c r="AF14" s="76">
        <f t="shared" si="3"/>
        <v>0</v>
      </c>
      <c r="AG14" s="75"/>
      <c r="AH14" s="77">
        <f t="shared" si="4"/>
        <v>650</v>
      </c>
      <c r="AI14" s="78">
        <f t="shared" si="5"/>
        <v>650</v>
      </c>
      <c r="AJ14" s="78">
        <f t="shared" si="6"/>
        <v>0</v>
      </c>
      <c r="AK14" s="79">
        <f t="shared" si="7"/>
        <v>1</v>
      </c>
      <c r="AL14" s="78"/>
      <c r="AM14" s="80"/>
    </row>
    <row r="15" spans="1:39">
      <c r="B15" s="28">
        <v>7</v>
      </c>
      <c r="C15" s="59"/>
      <c r="D15" s="60" t="s">
        <v>51</v>
      </c>
      <c r="E15" s="143" t="s">
        <v>52</v>
      </c>
      <c r="F15" s="143"/>
      <c r="G15" s="61"/>
      <c r="H15" s="62"/>
      <c r="I15" s="62">
        <v>2950</v>
      </c>
      <c r="J15" s="63"/>
      <c r="K15" s="33"/>
      <c r="L15" s="64">
        <v>3010</v>
      </c>
      <c r="M15" s="64"/>
      <c r="N15" s="64"/>
      <c r="O15" s="64">
        <v>3010</v>
      </c>
      <c r="P15" s="64"/>
      <c r="Q15" s="64"/>
      <c r="R15" s="64">
        <f t="shared" si="0"/>
        <v>3010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3010</v>
      </c>
      <c r="AI15" s="66">
        <f t="shared" si="5"/>
        <v>3010</v>
      </c>
      <c r="AJ15" s="66">
        <f t="shared" si="6"/>
        <v>0</v>
      </c>
      <c r="AK15" s="67">
        <f t="shared" si="7"/>
        <v>1</v>
      </c>
      <c r="AL15" s="66"/>
      <c r="AM15" s="68"/>
    </row>
    <row r="16" spans="1:39">
      <c r="B16" s="28">
        <v>8</v>
      </c>
      <c r="C16" s="59"/>
      <c r="D16" s="69"/>
      <c r="E16" s="70">
        <v>1</v>
      </c>
      <c r="F16" s="71" t="s">
        <v>33</v>
      </c>
      <c r="G16" s="72"/>
      <c r="H16" s="73"/>
      <c r="I16" s="73">
        <v>2950</v>
      </c>
      <c r="J16" s="74"/>
      <c r="K16" s="75"/>
      <c r="L16" s="76">
        <v>3010</v>
      </c>
      <c r="M16" s="76"/>
      <c r="N16" s="76"/>
      <c r="O16" s="76">
        <v>3010</v>
      </c>
      <c r="P16" s="76"/>
      <c r="Q16" s="76"/>
      <c r="R16" s="76">
        <f t="shared" si="0"/>
        <v>3010</v>
      </c>
      <c r="S16" s="76">
        <f t="shared" si="1"/>
        <v>0</v>
      </c>
      <c r="T16" s="75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>
        <f t="shared" si="2"/>
        <v>0</v>
      </c>
      <c r="AF16" s="76">
        <f t="shared" si="3"/>
        <v>0</v>
      </c>
      <c r="AG16" s="75"/>
      <c r="AH16" s="77">
        <f t="shared" si="4"/>
        <v>3010</v>
      </c>
      <c r="AI16" s="78">
        <f t="shared" si="5"/>
        <v>3010</v>
      </c>
      <c r="AJ16" s="78">
        <f t="shared" si="6"/>
        <v>0</v>
      </c>
      <c r="AK16" s="79">
        <f t="shared" si="7"/>
        <v>1</v>
      </c>
      <c r="AL16" s="78"/>
      <c r="AM16" s="80"/>
    </row>
    <row r="17" spans="2:39">
      <c r="B17" s="28">
        <v>9</v>
      </c>
      <c r="C17" s="59"/>
      <c r="D17" s="60" t="s">
        <v>55</v>
      </c>
      <c r="E17" s="143" t="s">
        <v>56</v>
      </c>
      <c r="F17" s="143"/>
      <c r="G17" s="61"/>
      <c r="H17" s="62"/>
      <c r="I17" s="62">
        <v>6350</v>
      </c>
      <c r="J17" s="63"/>
      <c r="K17" s="33"/>
      <c r="L17" s="64">
        <v>6500</v>
      </c>
      <c r="M17" s="64"/>
      <c r="N17" s="64"/>
      <c r="O17" s="64">
        <v>6500</v>
      </c>
      <c r="P17" s="64"/>
      <c r="Q17" s="64"/>
      <c r="R17" s="64">
        <f t="shared" si="0"/>
        <v>6500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6500</v>
      </c>
      <c r="AI17" s="66">
        <f t="shared" si="5"/>
        <v>6500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>
      <c r="B18" s="28">
        <v>10</v>
      </c>
      <c r="C18" s="59"/>
      <c r="D18" s="69"/>
      <c r="E18" s="70">
        <v>1</v>
      </c>
      <c r="F18" s="71" t="s">
        <v>144</v>
      </c>
      <c r="G18" s="72"/>
      <c r="H18" s="73"/>
      <c r="I18" s="73">
        <v>6350</v>
      </c>
      <c r="J18" s="74"/>
      <c r="K18" s="75"/>
      <c r="L18" s="76">
        <v>6500</v>
      </c>
      <c r="M18" s="76"/>
      <c r="N18" s="76"/>
      <c r="O18" s="76">
        <v>6500</v>
      </c>
      <c r="P18" s="76"/>
      <c r="Q18" s="76"/>
      <c r="R18" s="76">
        <f t="shared" si="0"/>
        <v>6500</v>
      </c>
      <c r="S18" s="76">
        <f t="shared" si="1"/>
        <v>0</v>
      </c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>
        <f t="shared" si="2"/>
        <v>0</v>
      </c>
      <c r="AF18" s="76">
        <f t="shared" si="3"/>
        <v>0</v>
      </c>
      <c r="AG18" s="75"/>
      <c r="AH18" s="77">
        <f t="shared" si="4"/>
        <v>6500</v>
      </c>
      <c r="AI18" s="78">
        <f t="shared" si="5"/>
        <v>6500</v>
      </c>
      <c r="AJ18" s="78">
        <f t="shared" si="6"/>
        <v>0</v>
      </c>
      <c r="AK18" s="79">
        <f t="shared" si="7"/>
        <v>1</v>
      </c>
      <c r="AL18" s="78"/>
      <c r="AM18" s="80"/>
    </row>
    <row r="19" spans="2:39">
      <c r="B19" s="28">
        <v>11</v>
      </c>
      <c r="C19" s="41">
        <v>2</v>
      </c>
      <c r="D19" s="142" t="s">
        <v>145</v>
      </c>
      <c r="E19" s="142"/>
      <c r="F19" s="142"/>
      <c r="G19" s="42"/>
      <c r="H19" s="43">
        <v>569</v>
      </c>
      <c r="I19" s="43">
        <v>650</v>
      </c>
      <c r="J19" s="44">
        <v>100</v>
      </c>
      <c r="K19" s="33"/>
      <c r="L19" s="45">
        <v>280</v>
      </c>
      <c r="M19" s="45"/>
      <c r="N19" s="45"/>
      <c r="O19" s="45"/>
      <c r="P19" s="45">
        <v>280</v>
      </c>
      <c r="Q19" s="45"/>
      <c r="R19" s="45">
        <f t="shared" si="0"/>
        <v>280</v>
      </c>
      <c r="S19" s="45">
        <f t="shared" si="1"/>
        <v>0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280</v>
      </c>
      <c r="AI19" s="47">
        <f t="shared" si="5"/>
        <v>280</v>
      </c>
      <c r="AJ19" s="47">
        <f t="shared" si="6"/>
        <v>0</v>
      </c>
      <c r="AK19" s="48">
        <f t="shared" si="7"/>
        <v>1</v>
      </c>
      <c r="AL19" s="47">
        <v>1000</v>
      </c>
      <c r="AM19" s="49">
        <v>1000</v>
      </c>
    </row>
    <row r="20" spans="2:39">
      <c r="B20" s="28">
        <v>12</v>
      </c>
      <c r="C20" s="59"/>
      <c r="D20" s="60" t="s">
        <v>146</v>
      </c>
      <c r="E20" s="143" t="s">
        <v>147</v>
      </c>
      <c r="F20" s="143"/>
      <c r="G20" s="61"/>
      <c r="H20" s="62"/>
      <c r="I20" s="62">
        <v>650</v>
      </c>
      <c r="J20" s="63"/>
      <c r="K20" s="33"/>
      <c r="L20" s="64">
        <v>280</v>
      </c>
      <c r="M20" s="64"/>
      <c r="N20" s="64"/>
      <c r="O20" s="64"/>
      <c r="P20" s="64">
        <v>280</v>
      </c>
      <c r="Q20" s="64"/>
      <c r="R20" s="64">
        <f t="shared" si="0"/>
        <v>280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280</v>
      </c>
      <c r="AI20" s="66">
        <f t="shared" si="5"/>
        <v>280</v>
      </c>
      <c r="AJ20" s="66">
        <f t="shared" si="6"/>
        <v>0</v>
      </c>
      <c r="AK20" s="67">
        <f t="shared" si="7"/>
        <v>1</v>
      </c>
      <c r="AL20" s="66"/>
      <c r="AM20" s="68"/>
    </row>
    <row r="21" spans="2:39">
      <c r="B21" s="28">
        <v>13</v>
      </c>
      <c r="C21" s="59"/>
      <c r="D21" s="69"/>
      <c r="E21" s="70">
        <v>1</v>
      </c>
      <c r="F21" s="71" t="s">
        <v>34</v>
      </c>
      <c r="G21" s="72"/>
      <c r="H21" s="73"/>
      <c r="I21" s="73">
        <v>650</v>
      </c>
      <c r="J21" s="74"/>
      <c r="K21" s="75"/>
      <c r="L21" s="76">
        <v>280</v>
      </c>
      <c r="M21" s="76"/>
      <c r="N21" s="76"/>
      <c r="O21" s="76"/>
      <c r="P21" s="76">
        <v>280</v>
      </c>
      <c r="Q21" s="76"/>
      <c r="R21" s="76">
        <f t="shared" si="0"/>
        <v>280</v>
      </c>
      <c r="S21" s="76">
        <f t="shared" si="1"/>
        <v>0</v>
      </c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>
        <f t="shared" si="2"/>
        <v>0</v>
      </c>
      <c r="AF21" s="76">
        <f t="shared" si="3"/>
        <v>0</v>
      </c>
      <c r="AG21" s="75"/>
      <c r="AH21" s="77">
        <f t="shared" si="4"/>
        <v>280</v>
      </c>
      <c r="AI21" s="78">
        <f t="shared" si="5"/>
        <v>280</v>
      </c>
      <c r="AJ21" s="78">
        <f t="shared" si="6"/>
        <v>0</v>
      </c>
      <c r="AK21" s="79">
        <f t="shared" si="7"/>
        <v>1</v>
      </c>
      <c r="AL21" s="78"/>
      <c r="AM21" s="80"/>
    </row>
    <row r="22" spans="2:39">
      <c r="B22" s="28">
        <v>14</v>
      </c>
      <c r="C22" s="41">
        <v>3</v>
      </c>
      <c r="D22" s="142" t="s">
        <v>148</v>
      </c>
      <c r="E22" s="142"/>
      <c r="F22" s="142"/>
      <c r="G22" s="42">
        <v>12642</v>
      </c>
      <c r="H22" s="43">
        <v>9701</v>
      </c>
      <c r="I22" s="43">
        <v>9229</v>
      </c>
      <c r="J22" s="44">
        <v>9013</v>
      </c>
      <c r="K22" s="33"/>
      <c r="L22" s="45">
        <v>27001</v>
      </c>
      <c r="M22" s="45">
        <v>14857</v>
      </c>
      <c r="N22" s="45">
        <v>5229</v>
      </c>
      <c r="O22" s="45">
        <v>6915</v>
      </c>
      <c r="P22" s="45"/>
      <c r="Q22" s="45"/>
      <c r="R22" s="45">
        <f t="shared" si="0"/>
        <v>27001</v>
      </c>
      <c r="S22" s="45">
        <f t="shared" si="1"/>
        <v>0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27001</v>
      </c>
      <c r="AI22" s="47">
        <f t="shared" si="5"/>
        <v>27001</v>
      </c>
      <c r="AJ22" s="47">
        <f t="shared" si="6"/>
        <v>0</v>
      </c>
      <c r="AK22" s="48">
        <f t="shared" si="7"/>
        <v>1</v>
      </c>
      <c r="AL22" s="47"/>
      <c r="AM22" s="49"/>
    </row>
    <row r="23" spans="2:39">
      <c r="B23" s="28">
        <v>15</v>
      </c>
      <c r="C23" s="59"/>
      <c r="D23" s="60" t="s">
        <v>149</v>
      </c>
      <c r="E23" s="143" t="s">
        <v>150</v>
      </c>
      <c r="F23" s="143"/>
      <c r="G23" s="61"/>
      <c r="H23" s="62"/>
      <c r="I23" s="62">
        <v>9229</v>
      </c>
      <c r="J23" s="63"/>
      <c r="K23" s="33"/>
      <c r="L23" s="64">
        <v>27001</v>
      </c>
      <c r="M23" s="64">
        <v>14857</v>
      </c>
      <c r="N23" s="64">
        <v>5229</v>
      </c>
      <c r="O23" s="64">
        <v>6915</v>
      </c>
      <c r="P23" s="64"/>
      <c r="Q23" s="64"/>
      <c r="R23" s="64">
        <f t="shared" si="0"/>
        <v>27001</v>
      </c>
      <c r="S23" s="64">
        <f t="shared" si="1"/>
        <v>0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27001</v>
      </c>
      <c r="AI23" s="66">
        <f t="shared" si="5"/>
        <v>27001</v>
      </c>
      <c r="AJ23" s="66">
        <f t="shared" si="6"/>
        <v>0</v>
      </c>
      <c r="AK23" s="67">
        <f t="shared" si="7"/>
        <v>1</v>
      </c>
      <c r="AL23" s="66"/>
      <c r="AM23" s="68"/>
    </row>
    <row r="24" spans="2:39">
      <c r="B24" s="28">
        <v>16</v>
      </c>
      <c r="C24" s="59"/>
      <c r="D24" s="69"/>
      <c r="E24" s="70">
        <v>1</v>
      </c>
      <c r="F24" s="71" t="s">
        <v>31</v>
      </c>
      <c r="G24" s="72"/>
      <c r="H24" s="73"/>
      <c r="I24" s="73">
        <v>3252</v>
      </c>
      <c r="J24" s="74"/>
      <c r="K24" s="75"/>
      <c r="L24" s="76">
        <v>14857</v>
      </c>
      <c r="M24" s="76">
        <v>14857</v>
      </c>
      <c r="N24" s="76"/>
      <c r="O24" s="76"/>
      <c r="P24" s="76"/>
      <c r="Q24" s="76"/>
      <c r="R24" s="76">
        <f t="shared" si="0"/>
        <v>14857</v>
      </c>
      <c r="S24" s="76">
        <f t="shared" si="1"/>
        <v>0</v>
      </c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>
        <f t="shared" si="2"/>
        <v>0</v>
      </c>
      <c r="AF24" s="76">
        <f t="shared" si="3"/>
        <v>0</v>
      </c>
      <c r="AG24" s="75"/>
      <c r="AH24" s="77">
        <f t="shared" si="4"/>
        <v>14857</v>
      </c>
      <c r="AI24" s="78">
        <f t="shared" si="5"/>
        <v>14857</v>
      </c>
      <c r="AJ24" s="78">
        <f t="shared" si="6"/>
        <v>0</v>
      </c>
      <c r="AK24" s="79">
        <f t="shared" si="7"/>
        <v>1</v>
      </c>
      <c r="AL24" s="78"/>
      <c r="AM24" s="80"/>
    </row>
    <row r="25" spans="2:39" ht="22.5">
      <c r="B25" s="28">
        <v>17</v>
      </c>
      <c r="C25" s="59"/>
      <c r="D25" s="69"/>
      <c r="E25" s="70">
        <v>2</v>
      </c>
      <c r="F25" s="71" t="s">
        <v>32</v>
      </c>
      <c r="G25" s="72"/>
      <c r="H25" s="73"/>
      <c r="I25" s="73">
        <v>1241</v>
      </c>
      <c r="J25" s="74"/>
      <c r="K25" s="75"/>
      <c r="L25" s="76">
        <v>5229</v>
      </c>
      <c r="M25" s="76"/>
      <c r="N25" s="76">
        <v>5229</v>
      </c>
      <c r="O25" s="76"/>
      <c r="P25" s="76"/>
      <c r="Q25" s="76"/>
      <c r="R25" s="76">
        <f t="shared" si="0"/>
        <v>5229</v>
      </c>
      <c r="S25" s="76">
        <f t="shared" si="1"/>
        <v>0</v>
      </c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f t="shared" si="2"/>
        <v>0</v>
      </c>
      <c r="AF25" s="76">
        <f t="shared" si="3"/>
        <v>0</v>
      </c>
      <c r="AG25" s="75"/>
      <c r="AH25" s="77">
        <f t="shared" si="4"/>
        <v>5229</v>
      </c>
      <c r="AI25" s="78">
        <f t="shared" si="5"/>
        <v>5229</v>
      </c>
      <c r="AJ25" s="78">
        <f t="shared" si="6"/>
        <v>0</v>
      </c>
      <c r="AK25" s="79">
        <f t="shared" si="7"/>
        <v>1</v>
      </c>
      <c r="AL25" s="78"/>
      <c r="AM25" s="80"/>
    </row>
    <row r="26" spans="2:39">
      <c r="B26" s="28">
        <v>18</v>
      </c>
      <c r="C26" s="59"/>
      <c r="D26" s="69"/>
      <c r="E26" s="70">
        <v>3</v>
      </c>
      <c r="F26" s="71" t="s">
        <v>33</v>
      </c>
      <c r="G26" s="72"/>
      <c r="H26" s="73"/>
      <c r="I26" s="73">
        <v>4736</v>
      </c>
      <c r="J26" s="74"/>
      <c r="K26" s="75"/>
      <c r="L26" s="76">
        <v>6915</v>
      </c>
      <c r="M26" s="76"/>
      <c r="N26" s="76"/>
      <c r="O26" s="76">
        <v>6915</v>
      </c>
      <c r="P26" s="76"/>
      <c r="Q26" s="76"/>
      <c r="R26" s="76">
        <f t="shared" si="0"/>
        <v>6915</v>
      </c>
      <c r="S26" s="76">
        <f t="shared" si="1"/>
        <v>0</v>
      </c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>
        <f t="shared" si="2"/>
        <v>0</v>
      </c>
      <c r="AF26" s="76">
        <f t="shared" si="3"/>
        <v>0</v>
      </c>
      <c r="AG26" s="75"/>
      <c r="AH26" s="77">
        <f t="shared" si="4"/>
        <v>6915</v>
      </c>
      <c r="AI26" s="78">
        <f t="shared" si="5"/>
        <v>6915</v>
      </c>
      <c r="AJ26" s="78">
        <f t="shared" si="6"/>
        <v>0</v>
      </c>
      <c r="AK26" s="79">
        <f t="shared" si="7"/>
        <v>1</v>
      </c>
      <c r="AL26" s="78"/>
      <c r="AM26" s="80"/>
    </row>
    <row r="27" spans="2:39">
      <c r="B27" s="28">
        <v>19</v>
      </c>
      <c r="C27" s="41">
        <v>4</v>
      </c>
      <c r="D27" s="142" t="s">
        <v>151</v>
      </c>
      <c r="E27" s="142"/>
      <c r="F27" s="142"/>
      <c r="G27" s="42"/>
      <c r="H27" s="43">
        <v>829</v>
      </c>
      <c r="I27" s="43"/>
      <c r="J27" s="44"/>
      <c r="K27" s="33"/>
      <c r="L27" s="45">
        <v>50</v>
      </c>
      <c r="M27" s="45"/>
      <c r="N27" s="45"/>
      <c r="O27" s="45">
        <v>50</v>
      </c>
      <c r="P27" s="45"/>
      <c r="Q27" s="45"/>
      <c r="R27" s="45">
        <f t="shared" si="0"/>
        <v>50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50</v>
      </c>
      <c r="AI27" s="47">
        <f t="shared" si="5"/>
        <v>50</v>
      </c>
      <c r="AJ27" s="47">
        <f t="shared" si="6"/>
        <v>0</v>
      </c>
      <c r="AK27" s="48">
        <f t="shared" si="7"/>
        <v>1</v>
      </c>
      <c r="AL27" s="47"/>
      <c r="AM27" s="49"/>
    </row>
    <row r="28" spans="2:39">
      <c r="B28" s="28">
        <v>20</v>
      </c>
      <c r="C28" s="41">
        <v>5</v>
      </c>
      <c r="D28" s="142" t="s">
        <v>152</v>
      </c>
      <c r="E28" s="142"/>
      <c r="F28" s="142"/>
      <c r="G28" s="42"/>
      <c r="H28" s="43">
        <v>23884</v>
      </c>
      <c r="I28" s="43">
        <v>27053</v>
      </c>
      <c r="J28" s="44">
        <v>26786</v>
      </c>
      <c r="K28" s="33"/>
      <c r="L28" s="45">
        <v>26620</v>
      </c>
      <c r="M28" s="45"/>
      <c r="N28" s="45"/>
      <c r="O28" s="45">
        <v>3310</v>
      </c>
      <c r="P28" s="45">
        <v>23659</v>
      </c>
      <c r="Q28" s="45"/>
      <c r="R28" s="45">
        <f t="shared" si="0"/>
        <v>26969</v>
      </c>
      <c r="S28" s="45">
        <f t="shared" si="1"/>
        <v>349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26620</v>
      </c>
      <c r="AI28" s="47">
        <f t="shared" si="5"/>
        <v>26969</v>
      </c>
      <c r="AJ28" s="47">
        <f t="shared" si="6"/>
        <v>349</v>
      </c>
      <c r="AK28" s="48">
        <f t="shared" si="7"/>
        <v>1.0131104432757325</v>
      </c>
      <c r="AL28" s="47">
        <v>26900</v>
      </c>
      <c r="AM28" s="49">
        <v>27200</v>
      </c>
    </row>
    <row r="29" spans="2:39">
      <c r="B29" s="28">
        <v>21</v>
      </c>
      <c r="C29" s="59"/>
      <c r="D29" s="60" t="s">
        <v>93</v>
      </c>
      <c r="E29" s="143" t="s">
        <v>94</v>
      </c>
      <c r="F29" s="143"/>
      <c r="G29" s="61"/>
      <c r="H29" s="62"/>
      <c r="I29" s="62">
        <v>2469</v>
      </c>
      <c r="J29" s="63"/>
      <c r="K29" s="33"/>
      <c r="L29" s="64">
        <v>4000</v>
      </c>
      <c r="M29" s="64"/>
      <c r="N29" s="64"/>
      <c r="O29" s="64"/>
      <c r="P29" s="64">
        <v>3568</v>
      </c>
      <c r="Q29" s="64"/>
      <c r="R29" s="64">
        <f t="shared" si="0"/>
        <v>3568</v>
      </c>
      <c r="S29" s="64">
        <f t="shared" si="1"/>
        <v>-432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4000</v>
      </c>
      <c r="AI29" s="66">
        <f t="shared" si="5"/>
        <v>3568</v>
      </c>
      <c r="AJ29" s="66">
        <f t="shared" si="6"/>
        <v>-432</v>
      </c>
      <c r="AK29" s="67">
        <f t="shared" si="7"/>
        <v>0.89200000000000002</v>
      </c>
      <c r="AL29" s="66"/>
      <c r="AM29" s="68"/>
    </row>
    <row r="30" spans="2:39">
      <c r="B30" s="28">
        <v>22</v>
      </c>
      <c r="C30" s="59"/>
      <c r="D30" s="69"/>
      <c r="E30" s="70">
        <v>1</v>
      </c>
      <c r="F30" s="71" t="s">
        <v>34</v>
      </c>
      <c r="G30" s="72"/>
      <c r="H30" s="73"/>
      <c r="I30" s="73">
        <v>2469</v>
      </c>
      <c r="J30" s="74"/>
      <c r="K30" s="75"/>
      <c r="L30" s="76">
        <v>4000</v>
      </c>
      <c r="M30" s="76"/>
      <c r="N30" s="76"/>
      <c r="O30" s="76"/>
      <c r="P30" s="76">
        <v>3568</v>
      </c>
      <c r="Q30" s="76"/>
      <c r="R30" s="76">
        <f t="shared" si="0"/>
        <v>3568</v>
      </c>
      <c r="S30" s="76">
        <f t="shared" si="1"/>
        <v>-432</v>
      </c>
      <c r="T30" s="7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>
        <f t="shared" si="2"/>
        <v>0</v>
      </c>
      <c r="AF30" s="76">
        <f t="shared" si="3"/>
        <v>0</v>
      </c>
      <c r="AG30" s="75"/>
      <c r="AH30" s="77">
        <f t="shared" si="4"/>
        <v>4000</v>
      </c>
      <c r="AI30" s="78">
        <f t="shared" si="5"/>
        <v>3568</v>
      </c>
      <c r="AJ30" s="78">
        <f t="shared" si="6"/>
        <v>-432</v>
      </c>
      <c r="AK30" s="79">
        <f t="shared" si="7"/>
        <v>0.89200000000000002</v>
      </c>
      <c r="AL30" s="78"/>
      <c r="AM30" s="80"/>
    </row>
    <row r="31" spans="2:39">
      <c r="B31" s="28">
        <v>23</v>
      </c>
      <c r="C31" s="59"/>
      <c r="D31" s="60" t="s">
        <v>95</v>
      </c>
      <c r="E31" s="143" t="s">
        <v>96</v>
      </c>
      <c r="F31" s="143"/>
      <c r="G31" s="61"/>
      <c r="H31" s="62"/>
      <c r="I31" s="62">
        <v>22084</v>
      </c>
      <c r="J31" s="63"/>
      <c r="K31" s="33"/>
      <c r="L31" s="64">
        <v>20120</v>
      </c>
      <c r="M31" s="64"/>
      <c r="N31" s="64"/>
      <c r="O31" s="64">
        <v>774</v>
      </c>
      <c r="P31" s="64">
        <v>20091</v>
      </c>
      <c r="Q31" s="64"/>
      <c r="R31" s="64">
        <f t="shared" si="0"/>
        <v>20865</v>
      </c>
      <c r="S31" s="64">
        <f t="shared" si="1"/>
        <v>745</v>
      </c>
      <c r="T31" s="33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>
        <f t="shared" si="2"/>
        <v>0</v>
      </c>
      <c r="AF31" s="64">
        <f t="shared" si="3"/>
        <v>0</v>
      </c>
      <c r="AG31" s="33"/>
      <c r="AH31" s="65">
        <f t="shared" si="4"/>
        <v>20120</v>
      </c>
      <c r="AI31" s="66">
        <f t="shared" si="5"/>
        <v>20865</v>
      </c>
      <c r="AJ31" s="66">
        <f t="shared" si="6"/>
        <v>745</v>
      </c>
      <c r="AK31" s="67">
        <f t="shared" si="7"/>
        <v>1.037027833001988</v>
      </c>
      <c r="AL31" s="66"/>
      <c r="AM31" s="68"/>
    </row>
    <row r="32" spans="2:39">
      <c r="B32" s="28">
        <v>24</v>
      </c>
      <c r="C32" s="59"/>
      <c r="D32" s="69"/>
      <c r="E32" s="70">
        <v>1</v>
      </c>
      <c r="F32" s="71" t="s">
        <v>34</v>
      </c>
      <c r="G32" s="72"/>
      <c r="H32" s="73"/>
      <c r="I32" s="73">
        <v>22084</v>
      </c>
      <c r="J32" s="74"/>
      <c r="K32" s="75"/>
      <c r="L32" s="76">
        <v>20120</v>
      </c>
      <c r="M32" s="76"/>
      <c r="N32" s="76"/>
      <c r="O32" s="76">
        <v>774</v>
      </c>
      <c r="P32" s="76">
        <v>20091</v>
      </c>
      <c r="Q32" s="76"/>
      <c r="R32" s="76">
        <f t="shared" si="0"/>
        <v>20865</v>
      </c>
      <c r="S32" s="76">
        <f t="shared" si="1"/>
        <v>745</v>
      </c>
      <c r="T32" s="7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>
        <f t="shared" si="2"/>
        <v>0</v>
      </c>
      <c r="AF32" s="76">
        <f t="shared" si="3"/>
        <v>0</v>
      </c>
      <c r="AG32" s="75"/>
      <c r="AH32" s="77">
        <f t="shared" si="4"/>
        <v>20120</v>
      </c>
      <c r="AI32" s="78">
        <f t="shared" si="5"/>
        <v>20865</v>
      </c>
      <c r="AJ32" s="78">
        <f t="shared" si="6"/>
        <v>745</v>
      </c>
      <c r="AK32" s="79">
        <f t="shared" si="7"/>
        <v>1.037027833001988</v>
      </c>
      <c r="AL32" s="78"/>
      <c r="AM32" s="80"/>
    </row>
    <row r="33" spans="2:39">
      <c r="B33" s="28">
        <v>25</v>
      </c>
      <c r="C33" s="59"/>
      <c r="D33" s="60" t="s">
        <v>153</v>
      </c>
      <c r="E33" s="143" t="s">
        <v>154</v>
      </c>
      <c r="F33" s="143"/>
      <c r="G33" s="61"/>
      <c r="H33" s="62"/>
      <c r="I33" s="62">
        <v>2500</v>
      </c>
      <c r="J33" s="63"/>
      <c r="K33" s="33"/>
      <c r="L33" s="64">
        <v>2500</v>
      </c>
      <c r="M33" s="64"/>
      <c r="N33" s="64"/>
      <c r="O33" s="64">
        <v>2536</v>
      </c>
      <c r="P33" s="64"/>
      <c r="Q33" s="64"/>
      <c r="R33" s="64">
        <f t="shared" si="0"/>
        <v>2536</v>
      </c>
      <c r="S33" s="64">
        <f t="shared" si="1"/>
        <v>36</v>
      </c>
      <c r="T33" s="33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>
        <f t="shared" si="2"/>
        <v>0</v>
      </c>
      <c r="AF33" s="64">
        <f t="shared" si="3"/>
        <v>0</v>
      </c>
      <c r="AG33" s="33"/>
      <c r="AH33" s="65">
        <f t="shared" si="4"/>
        <v>2500</v>
      </c>
      <c r="AI33" s="66">
        <f t="shared" si="5"/>
        <v>2536</v>
      </c>
      <c r="AJ33" s="66">
        <f t="shared" si="6"/>
        <v>36</v>
      </c>
      <c r="AK33" s="67">
        <f t="shared" si="7"/>
        <v>1.0144</v>
      </c>
      <c r="AL33" s="66"/>
      <c r="AM33" s="68"/>
    </row>
    <row r="34" spans="2:39">
      <c r="B34" s="28">
        <v>26</v>
      </c>
      <c r="C34" s="59"/>
      <c r="D34" s="69"/>
      <c r="E34" s="70">
        <v>1</v>
      </c>
      <c r="F34" s="71" t="s">
        <v>33</v>
      </c>
      <c r="G34" s="72"/>
      <c r="H34" s="73"/>
      <c r="I34" s="73">
        <v>2500</v>
      </c>
      <c r="J34" s="74"/>
      <c r="K34" s="75"/>
      <c r="L34" s="76">
        <v>2500</v>
      </c>
      <c r="M34" s="76"/>
      <c r="N34" s="76"/>
      <c r="O34" s="76">
        <v>2536</v>
      </c>
      <c r="P34" s="76"/>
      <c r="Q34" s="76"/>
      <c r="R34" s="76">
        <f t="shared" si="0"/>
        <v>2536</v>
      </c>
      <c r="S34" s="76">
        <f t="shared" si="1"/>
        <v>36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>
        <f t="shared" si="2"/>
        <v>0</v>
      </c>
      <c r="AF34" s="76">
        <f t="shared" si="3"/>
        <v>0</v>
      </c>
      <c r="AG34" s="75"/>
      <c r="AH34" s="77">
        <f t="shared" si="4"/>
        <v>2500</v>
      </c>
      <c r="AI34" s="78">
        <f t="shared" si="5"/>
        <v>2536</v>
      </c>
      <c r="AJ34" s="78">
        <f t="shared" si="6"/>
        <v>36</v>
      </c>
      <c r="AK34" s="79">
        <f t="shared" si="7"/>
        <v>1.0144</v>
      </c>
      <c r="AL34" s="78"/>
      <c r="AM34" s="80"/>
    </row>
    <row r="35" spans="2:39">
      <c r="B35" s="81"/>
      <c r="C35" s="81"/>
      <c r="D35" s="81"/>
      <c r="E35" s="81"/>
      <c r="F35" s="81"/>
      <c r="G35" s="81"/>
      <c r="H35" s="81"/>
      <c r="I35" s="81"/>
      <c r="J35" s="81"/>
      <c r="K35" s="3"/>
      <c r="L35" s="81"/>
      <c r="M35" s="81"/>
      <c r="N35" s="81"/>
      <c r="O35" s="81"/>
      <c r="P35" s="81"/>
      <c r="Q35" s="81"/>
      <c r="R35" s="81"/>
      <c r="S35" s="81"/>
      <c r="T35" s="3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2"/>
      <c r="AH35" s="81"/>
      <c r="AI35" s="81"/>
      <c r="AJ35" s="81"/>
      <c r="AK35" s="81"/>
      <c r="AL35" s="81"/>
      <c r="AM35" s="81"/>
    </row>
  </sheetData>
  <mergeCells count="43">
    <mergeCell ref="E29:F29"/>
    <mergeCell ref="E31:F31"/>
    <mergeCell ref="E33:F33"/>
    <mergeCell ref="D19:F19"/>
    <mergeCell ref="E20:F20"/>
    <mergeCell ref="D22:F22"/>
    <mergeCell ref="E23:F23"/>
    <mergeCell ref="D27:F27"/>
    <mergeCell ref="D28:F28"/>
    <mergeCell ref="D9:F9"/>
    <mergeCell ref="D10:F10"/>
    <mergeCell ref="E11:F11"/>
    <mergeCell ref="E13:F13"/>
    <mergeCell ref="E15:F15"/>
    <mergeCell ref="E17:F17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9"/>
  <sheetViews>
    <sheetView zoomScale="88" zoomScaleNormal="88" workbookViewId="0"/>
  </sheetViews>
  <sheetFormatPr defaultRowHeight="12.75"/>
  <cols>
    <col min="2" max="2" width="3" customWidth="1"/>
    <col min="3" max="3" width="49.5703125" customWidth="1"/>
    <col min="4" max="12" width="10.140625" customWidth="1"/>
  </cols>
  <sheetData>
    <row r="1" spans="1:13" collapsed="1">
      <c r="A1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145" t="s">
        <v>155</v>
      </c>
      <c r="C2" s="146"/>
      <c r="D2" s="147" t="s">
        <v>156</v>
      </c>
      <c r="E2" s="147"/>
      <c r="F2" s="147"/>
      <c r="G2" s="147"/>
      <c r="H2" s="147" t="s">
        <v>157</v>
      </c>
      <c r="I2" s="147"/>
      <c r="J2" s="147"/>
      <c r="K2" s="147"/>
      <c r="L2" s="147" t="s">
        <v>158</v>
      </c>
      <c r="M2" s="2"/>
    </row>
    <row r="3" spans="1:13" ht="36">
      <c r="A3" s="2"/>
      <c r="B3" s="145"/>
      <c r="C3" s="146"/>
      <c r="D3" s="82" t="s">
        <v>159</v>
      </c>
      <c r="E3" s="83" t="s">
        <v>160</v>
      </c>
      <c r="F3" s="83" t="s">
        <v>161</v>
      </c>
      <c r="G3" s="148" t="s">
        <v>162</v>
      </c>
      <c r="H3" s="82" t="s">
        <v>159</v>
      </c>
      <c r="I3" s="83" t="s">
        <v>160</v>
      </c>
      <c r="J3" s="83" t="s">
        <v>161</v>
      </c>
      <c r="K3" s="147" t="s">
        <v>162</v>
      </c>
      <c r="L3" s="147"/>
      <c r="M3" s="2"/>
    </row>
    <row r="4" spans="1:13" ht="24">
      <c r="A4" s="2"/>
      <c r="B4" s="145"/>
      <c r="C4" s="146"/>
      <c r="D4" s="82" t="s">
        <v>2</v>
      </c>
      <c r="E4" s="83" t="s">
        <v>3</v>
      </c>
      <c r="F4" s="83" t="s">
        <v>163</v>
      </c>
      <c r="G4" s="148"/>
      <c r="H4" s="82" t="s">
        <v>2</v>
      </c>
      <c r="I4" s="83" t="s">
        <v>3</v>
      </c>
      <c r="J4" s="83" t="s">
        <v>163</v>
      </c>
      <c r="K4" s="147"/>
      <c r="L4" s="147"/>
      <c r="M4" s="2"/>
    </row>
    <row r="5" spans="1:13">
      <c r="A5" s="2"/>
      <c r="B5" s="85" t="s">
        <v>164</v>
      </c>
      <c r="C5" s="86" t="s">
        <v>165</v>
      </c>
      <c r="D5" s="87">
        <v>767767</v>
      </c>
      <c r="E5" s="88">
        <v>484500</v>
      </c>
      <c r="F5" s="88">
        <v>21510</v>
      </c>
      <c r="G5" s="88">
        <f t="shared" ref="G5:G17" si="0">SUM(D5:F5)</f>
        <v>1273777</v>
      </c>
      <c r="H5" s="88">
        <v>734296</v>
      </c>
      <c r="I5" s="88">
        <v>269716</v>
      </c>
      <c r="J5" s="88">
        <v>47397</v>
      </c>
      <c r="K5" s="88">
        <f t="shared" ref="K5:K17" si="1">SUM(H5:J5)</f>
        <v>1051409</v>
      </c>
      <c r="L5" s="89">
        <f t="shared" ref="L5:L18" si="2">IF(G5&lt;&gt;0,K5/G5*100,"")</f>
        <v>82.542627163153355</v>
      </c>
      <c r="M5" s="2"/>
    </row>
    <row r="6" spans="1:13">
      <c r="A6" s="2"/>
      <c r="B6" s="90">
        <f t="shared" ref="B6:B18" si="3">B5+1</f>
        <v>2</v>
      </c>
      <c r="C6" s="91" t="s">
        <v>166</v>
      </c>
      <c r="D6" s="92">
        <f>SUM(D7:D17)</f>
        <v>668583</v>
      </c>
      <c r="E6" s="92">
        <f>SUM(E7:E17)</f>
        <v>503221</v>
      </c>
      <c r="F6" s="92">
        <f>SUM(F7:F17)</f>
        <v>2765</v>
      </c>
      <c r="G6" s="92">
        <f t="shared" si="0"/>
        <v>1174569</v>
      </c>
      <c r="H6" s="92">
        <f>SUM(H7:H17)</f>
        <v>649145</v>
      </c>
      <c r="I6" s="92">
        <f>SUM(I7:I17)</f>
        <v>253378</v>
      </c>
      <c r="J6" s="92">
        <f>SUM(J7:J17)</f>
        <v>3215</v>
      </c>
      <c r="K6" s="93">
        <f t="shared" si="1"/>
        <v>905738</v>
      </c>
      <c r="L6" s="94">
        <f t="shared" si="2"/>
        <v>77.112370580187289</v>
      </c>
      <c r="M6" s="2"/>
    </row>
    <row r="7" spans="1:13">
      <c r="A7" s="2"/>
      <c r="B7" s="95">
        <f t="shared" si="3"/>
        <v>3</v>
      </c>
      <c r="C7" s="96" t="s">
        <v>167</v>
      </c>
      <c r="D7" s="97">
        <v>214614</v>
      </c>
      <c r="E7" s="97">
        <v>54256</v>
      </c>
      <c r="F7" s="97"/>
      <c r="G7" s="98">
        <f t="shared" si="0"/>
        <v>268870</v>
      </c>
      <c r="H7" s="99">
        <v>179181</v>
      </c>
      <c r="I7" s="99">
        <v>2546</v>
      </c>
      <c r="J7" s="100"/>
      <c r="K7" s="98">
        <f t="shared" si="1"/>
        <v>181727</v>
      </c>
      <c r="L7" s="94">
        <f t="shared" si="2"/>
        <v>67.589169487112727</v>
      </c>
      <c r="M7" s="2"/>
    </row>
    <row r="8" spans="1:13">
      <c r="A8" s="2"/>
      <c r="B8" s="95">
        <f t="shared" si="3"/>
        <v>4</v>
      </c>
      <c r="C8" s="96" t="s">
        <v>168</v>
      </c>
      <c r="D8" s="97"/>
      <c r="E8" s="97"/>
      <c r="F8" s="97"/>
      <c r="G8" s="98">
        <f t="shared" si="0"/>
        <v>0</v>
      </c>
      <c r="H8" s="99">
        <v>450</v>
      </c>
      <c r="I8" s="99"/>
      <c r="J8" s="100"/>
      <c r="K8" s="98">
        <f t="shared" si="1"/>
        <v>450</v>
      </c>
      <c r="L8" s="94" t="str">
        <f t="shared" si="2"/>
        <v/>
      </c>
      <c r="M8" s="2"/>
    </row>
    <row r="9" spans="1:13">
      <c r="A9" s="2"/>
      <c r="B9" s="95">
        <f t="shared" si="3"/>
        <v>5</v>
      </c>
      <c r="C9" s="96" t="s">
        <v>169</v>
      </c>
      <c r="D9" s="97">
        <v>4066</v>
      </c>
      <c r="E9" s="97"/>
      <c r="F9" s="97"/>
      <c r="G9" s="98">
        <f t="shared" si="0"/>
        <v>4066</v>
      </c>
      <c r="H9" s="99">
        <v>4090</v>
      </c>
      <c r="I9" s="99"/>
      <c r="J9" s="100"/>
      <c r="K9" s="98">
        <f t="shared" si="1"/>
        <v>4090</v>
      </c>
      <c r="L9" s="94">
        <f t="shared" si="2"/>
        <v>100.59026069847516</v>
      </c>
      <c r="M9" s="2"/>
    </row>
    <row r="10" spans="1:13">
      <c r="A10" s="2"/>
      <c r="B10" s="95">
        <f t="shared" si="3"/>
        <v>6</v>
      </c>
      <c r="C10" s="96" t="s">
        <v>170</v>
      </c>
      <c r="D10" s="97">
        <v>6808</v>
      </c>
      <c r="E10" s="97"/>
      <c r="F10" s="97"/>
      <c r="G10" s="98">
        <f t="shared" si="0"/>
        <v>6808</v>
      </c>
      <c r="H10" s="99">
        <v>6595</v>
      </c>
      <c r="I10" s="99"/>
      <c r="J10" s="100"/>
      <c r="K10" s="98">
        <f t="shared" si="1"/>
        <v>6595</v>
      </c>
      <c r="L10" s="94">
        <f t="shared" si="2"/>
        <v>96.871327849588724</v>
      </c>
      <c r="M10" s="2"/>
    </row>
    <row r="11" spans="1:13">
      <c r="A11" s="2"/>
      <c r="B11" s="95">
        <f t="shared" si="3"/>
        <v>7</v>
      </c>
      <c r="C11" s="96" t="s">
        <v>171</v>
      </c>
      <c r="D11" s="97">
        <v>38389</v>
      </c>
      <c r="E11" s="97">
        <v>1099</v>
      </c>
      <c r="F11" s="97"/>
      <c r="G11" s="98">
        <f t="shared" si="0"/>
        <v>39488</v>
      </c>
      <c r="H11" s="99">
        <v>32465</v>
      </c>
      <c r="I11" s="99"/>
      <c r="J11" s="100"/>
      <c r="K11" s="98">
        <f t="shared" si="1"/>
        <v>32465</v>
      </c>
      <c r="L11" s="94">
        <f t="shared" si="2"/>
        <v>82.21485008103727</v>
      </c>
      <c r="M11" s="2"/>
    </row>
    <row r="12" spans="1:13">
      <c r="A12" s="2"/>
      <c r="B12" s="95">
        <f t="shared" si="3"/>
        <v>8</v>
      </c>
      <c r="C12" s="96" t="s">
        <v>172</v>
      </c>
      <c r="D12" s="97">
        <v>400</v>
      </c>
      <c r="E12" s="97"/>
      <c r="F12" s="97"/>
      <c r="G12" s="98">
        <f t="shared" si="0"/>
        <v>400</v>
      </c>
      <c r="H12" s="99">
        <v>1449</v>
      </c>
      <c r="I12" s="99"/>
      <c r="J12" s="100"/>
      <c r="K12" s="98">
        <f t="shared" si="1"/>
        <v>1449</v>
      </c>
      <c r="L12" s="94">
        <f t="shared" si="2"/>
        <v>362.25</v>
      </c>
      <c r="M12" s="2"/>
    </row>
    <row r="13" spans="1:13">
      <c r="A13" s="2"/>
      <c r="B13" s="95">
        <f t="shared" si="3"/>
        <v>9</v>
      </c>
      <c r="C13" s="96" t="s">
        <v>173</v>
      </c>
      <c r="D13" s="97">
        <v>302158</v>
      </c>
      <c r="E13" s="97"/>
      <c r="F13" s="97"/>
      <c r="G13" s="98">
        <f t="shared" si="0"/>
        <v>302158</v>
      </c>
      <c r="H13" s="99">
        <v>326101</v>
      </c>
      <c r="I13" s="99"/>
      <c r="J13" s="100"/>
      <c r="K13" s="98">
        <f t="shared" si="1"/>
        <v>326101</v>
      </c>
      <c r="L13" s="94">
        <f t="shared" si="2"/>
        <v>107.92400002647622</v>
      </c>
      <c r="M13" s="2"/>
    </row>
    <row r="14" spans="1:13">
      <c r="A14" s="2"/>
      <c r="B14" s="95">
        <f t="shared" si="3"/>
        <v>10</v>
      </c>
      <c r="C14" s="96" t="s">
        <v>174</v>
      </c>
      <c r="D14" s="97">
        <v>12495</v>
      </c>
      <c r="E14" s="97"/>
      <c r="F14" s="97"/>
      <c r="G14" s="98">
        <f t="shared" si="0"/>
        <v>12495</v>
      </c>
      <c r="H14" s="99">
        <v>6300</v>
      </c>
      <c r="I14" s="99"/>
      <c r="J14" s="100"/>
      <c r="K14" s="98">
        <f t="shared" si="1"/>
        <v>6300</v>
      </c>
      <c r="L14" s="94">
        <f t="shared" si="2"/>
        <v>50.420168067226889</v>
      </c>
      <c r="M14" s="2"/>
    </row>
    <row r="15" spans="1:13">
      <c r="A15" s="2"/>
      <c r="B15" s="95">
        <f t="shared" si="3"/>
        <v>11</v>
      </c>
      <c r="C15" s="96" t="s">
        <v>175</v>
      </c>
      <c r="D15" s="97">
        <v>20177</v>
      </c>
      <c r="E15" s="97"/>
      <c r="F15" s="97"/>
      <c r="G15" s="98">
        <f t="shared" si="0"/>
        <v>20177</v>
      </c>
      <c r="H15" s="99">
        <v>6110</v>
      </c>
      <c r="I15" s="99"/>
      <c r="J15" s="100"/>
      <c r="K15" s="98">
        <f t="shared" si="1"/>
        <v>6110</v>
      </c>
      <c r="L15" s="94">
        <f t="shared" si="2"/>
        <v>30.282004262278832</v>
      </c>
      <c r="M15" s="2"/>
    </row>
    <row r="16" spans="1:13">
      <c r="A16" s="2"/>
      <c r="B16" s="95">
        <f t="shared" si="3"/>
        <v>12</v>
      </c>
      <c r="C16" s="96" t="s">
        <v>176</v>
      </c>
      <c r="D16" s="97">
        <v>21944</v>
      </c>
      <c r="E16" s="97">
        <v>447866</v>
      </c>
      <c r="F16" s="97">
        <v>2765</v>
      </c>
      <c r="G16" s="98">
        <f t="shared" si="0"/>
        <v>472575</v>
      </c>
      <c r="H16" s="99">
        <v>21944</v>
      </c>
      <c r="I16" s="99">
        <v>250832</v>
      </c>
      <c r="J16" s="100">
        <v>2765</v>
      </c>
      <c r="K16" s="98">
        <f t="shared" si="1"/>
        <v>275541</v>
      </c>
      <c r="L16" s="94">
        <f t="shared" si="2"/>
        <v>58.306300587208383</v>
      </c>
      <c r="M16" s="2"/>
    </row>
    <row r="17" spans="1:13">
      <c r="A17" s="2"/>
      <c r="B17" s="95">
        <f t="shared" si="3"/>
        <v>13</v>
      </c>
      <c r="C17" s="96" t="s">
        <v>177</v>
      </c>
      <c r="D17" s="97">
        <v>47532</v>
      </c>
      <c r="E17" s="97"/>
      <c r="F17" s="97"/>
      <c r="G17" s="98">
        <f t="shared" si="0"/>
        <v>47532</v>
      </c>
      <c r="H17" s="99">
        <v>64460</v>
      </c>
      <c r="I17" s="99"/>
      <c r="J17" s="100">
        <v>450</v>
      </c>
      <c r="K17" s="98">
        <f t="shared" si="1"/>
        <v>64910</v>
      </c>
      <c r="L17" s="94">
        <f t="shared" si="2"/>
        <v>136.5606328368257</v>
      </c>
      <c r="M17" s="2"/>
    </row>
    <row r="18" spans="1:13">
      <c r="A18" s="2"/>
      <c r="B18" s="101">
        <f t="shared" si="3"/>
        <v>14</v>
      </c>
      <c r="C18" s="102" t="s">
        <v>178</v>
      </c>
      <c r="D18" s="103">
        <f t="shared" ref="D18:K18" si="4">D5-D6</f>
        <v>99184</v>
      </c>
      <c r="E18" s="104">
        <f t="shared" si="4"/>
        <v>-18721</v>
      </c>
      <c r="F18" s="104">
        <f t="shared" si="4"/>
        <v>18745</v>
      </c>
      <c r="G18" s="104">
        <f t="shared" si="4"/>
        <v>99208</v>
      </c>
      <c r="H18" s="104">
        <f t="shared" si="4"/>
        <v>85151</v>
      </c>
      <c r="I18" s="104">
        <f t="shared" si="4"/>
        <v>16338</v>
      </c>
      <c r="J18" s="104">
        <f t="shared" si="4"/>
        <v>44182</v>
      </c>
      <c r="K18" s="104">
        <f t="shared" si="4"/>
        <v>145671</v>
      </c>
      <c r="L18" s="105">
        <f t="shared" si="2"/>
        <v>146.83392468349328</v>
      </c>
      <c r="M18" s="2"/>
    </row>
    <row r="19" spans="1:1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6">
    <mergeCell ref="B2:C4"/>
    <mergeCell ref="D2:G2"/>
    <mergeCell ref="H2:K2"/>
    <mergeCell ref="L2:L4"/>
    <mergeCell ref="G3:G4"/>
    <mergeCell ref="K3:K4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8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26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1</v>
      </c>
      <c r="D7" s="157" t="s">
        <v>182</v>
      </c>
      <c r="E7" s="157"/>
      <c r="F7" s="158"/>
      <c r="G7" s="113">
        <v>179181</v>
      </c>
      <c r="H7" s="114">
        <v>2546</v>
      </c>
      <c r="I7" s="113">
        <v>170632</v>
      </c>
      <c r="J7" s="114"/>
      <c r="K7" s="113">
        <v>170806</v>
      </c>
      <c r="L7" s="115"/>
      <c r="M7" s="2"/>
    </row>
    <row r="8" spans="1:13">
      <c r="A8" s="2"/>
      <c r="B8" s="111">
        <v>2</v>
      </c>
      <c r="C8" s="110">
        <v>1</v>
      </c>
      <c r="D8" s="159" t="s">
        <v>28</v>
      </c>
      <c r="E8" s="159"/>
      <c r="F8" s="160"/>
      <c r="G8" s="116">
        <v>128853</v>
      </c>
      <c r="H8" s="91">
        <v>2546</v>
      </c>
      <c r="I8" s="116">
        <v>153701</v>
      </c>
      <c r="J8" s="91"/>
      <c r="K8" s="116">
        <v>154536</v>
      </c>
      <c r="L8" s="117"/>
      <c r="M8" s="2"/>
    </row>
    <row r="9" spans="1:13">
      <c r="A9" s="2"/>
      <c r="B9" s="111">
        <v>3</v>
      </c>
      <c r="C9" s="110">
        <v>2</v>
      </c>
      <c r="D9" s="159" t="s">
        <v>41</v>
      </c>
      <c r="E9" s="159"/>
      <c r="F9" s="160"/>
      <c r="G9" s="116">
        <v>4105</v>
      </c>
      <c r="H9" s="91"/>
      <c r="I9" s="116">
        <v>4218</v>
      </c>
      <c r="J9" s="91"/>
      <c r="K9" s="116">
        <v>4337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42</v>
      </c>
      <c r="E10" s="159"/>
      <c r="F10" s="160"/>
      <c r="G10" s="116"/>
      <c r="H10" s="91"/>
      <c r="I10" s="116"/>
      <c r="J10" s="91"/>
      <c r="K10" s="116"/>
      <c r="L10" s="117"/>
      <c r="M10" s="2"/>
    </row>
    <row r="11" spans="1:13">
      <c r="A11" s="2"/>
      <c r="B11" s="111">
        <v>5</v>
      </c>
      <c r="C11" s="110">
        <v>4</v>
      </c>
      <c r="D11" s="159" t="s">
        <v>43</v>
      </c>
      <c r="E11" s="159"/>
      <c r="F11" s="160"/>
      <c r="G11" s="116"/>
      <c r="H11" s="91"/>
      <c r="I11" s="116"/>
      <c r="J11" s="91"/>
      <c r="K11" s="116"/>
      <c r="L11" s="117"/>
      <c r="M11" s="2"/>
    </row>
    <row r="12" spans="1:13">
      <c r="A12" s="2"/>
      <c r="B12" s="111">
        <v>6</v>
      </c>
      <c r="C12" s="110">
        <v>5</v>
      </c>
      <c r="D12" s="159" t="s">
        <v>44</v>
      </c>
      <c r="E12" s="159"/>
      <c r="F12" s="160"/>
      <c r="G12" s="116">
        <v>2000</v>
      </c>
      <c r="H12" s="91"/>
      <c r="I12" s="116">
        <v>2000</v>
      </c>
      <c r="J12" s="91"/>
      <c r="K12" s="116">
        <v>2000</v>
      </c>
      <c r="L12" s="117"/>
      <c r="M12" s="2"/>
    </row>
    <row r="13" spans="1:13">
      <c r="A13" s="2"/>
      <c r="B13" s="111">
        <v>7</v>
      </c>
      <c r="C13" s="110">
        <v>6</v>
      </c>
      <c r="D13" s="159" t="s">
        <v>45</v>
      </c>
      <c r="E13" s="159"/>
      <c r="F13" s="160"/>
      <c r="G13" s="116"/>
      <c r="H13" s="91"/>
      <c r="I13" s="116"/>
      <c r="J13" s="91"/>
      <c r="K13" s="116"/>
      <c r="L13" s="117"/>
      <c r="M13" s="2"/>
    </row>
    <row r="14" spans="1:13">
      <c r="A14" s="2"/>
      <c r="B14" s="111">
        <v>8</v>
      </c>
      <c r="C14" s="110">
        <v>7</v>
      </c>
      <c r="D14" s="159" t="s">
        <v>46</v>
      </c>
      <c r="E14" s="159"/>
      <c r="F14" s="160"/>
      <c r="G14" s="116">
        <v>40230</v>
      </c>
      <c r="H14" s="91"/>
      <c r="I14" s="116">
        <v>5930</v>
      </c>
      <c r="J14" s="91"/>
      <c r="K14" s="116">
        <v>5080</v>
      </c>
      <c r="L14" s="117"/>
      <c r="M14" s="2"/>
    </row>
    <row r="15" spans="1:13">
      <c r="A15" s="2"/>
      <c r="B15" s="111">
        <v>9</v>
      </c>
      <c r="C15" s="110">
        <v>8</v>
      </c>
      <c r="D15" s="159" t="s">
        <v>62</v>
      </c>
      <c r="E15" s="159"/>
      <c r="F15" s="160"/>
      <c r="G15" s="116">
        <v>453</v>
      </c>
      <c r="H15" s="91"/>
      <c r="I15" s="116">
        <v>363</v>
      </c>
      <c r="J15" s="91"/>
      <c r="K15" s="116">
        <v>363</v>
      </c>
      <c r="L15" s="117"/>
      <c r="M15" s="2"/>
    </row>
    <row r="16" spans="1:13">
      <c r="A16" s="2"/>
      <c r="B16" s="111">
        <v>10</v>
      </c>
      <c r="C16" s="110">
        <v>9</v>
      </c>
      <c r="D16" s="159" t="s">
        <v>63</v>
      </c>
      <c r="E16" s="159"/>
      <c r="F16" s="160"/>
      <c r="G16" s="116">
        <v>2660</v>
      </c>
      <c r="H16" s="91"/>
      <c r="I16" s="116">
        <v>3540</v>
      </c>
      <c r="J16" s="91"/>
      <c r="K16" s="116">
        <v>3540</v>
      </c>
      <c r="L16" s="117"/>
      <c r="M16" s="2"/>
    </row>
    <row r="17" spans="1:13">
      <c r="A17" s="2"/>
      <c r="B17" s="111">
        <v>11</v>
      </c>
      <c r="C17" s="110">
        <v>10</v>
      </c>
      <c r="D17" s="159" t="s">
        <v>64</v>
      </c>
      <c r="E17" s="159"/>
      <c r="F17" s="160"/>
      <c r="G17" s="116">
        <v>880</v>
      </c>
      <c r="H17" s="91"/>
      <c r="I17" s="116">
        <v>880</v>
      </c>
      <c r="J17" s="91"/>
      <c r="K17" s="116">
        <v>950</v>
      </c>
      <c r="L17" s="117"/>
      <c r="M17" s="2"/>
    </row>
    <row r="18" spans="1:13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</sheetData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1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65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2</v>
      </c>
      <c r="D7" s="157" t="s">
        <v>183</v>
      </c>
      <c r="E7" s="157"/>
      <c r="F7" s="158"/>
      <c r="G7" s="113">
        <v>450</v>
      </c>
      <c r="H7" s="114"/>
      <c r="I7" s="113">
        <v>550</v>
      </c>
      <c r="J7" s="114"/>
      <c r="K7" s="113">
        <v>550</v>
      </c>
      <c r="L7" s="115"/>
      <c r="M7" s="2"/>
    </row>
    <row r="8" spans="1:13">
      <c r="A8" s="2"/>
      <c r="B8" s="111">
        <v>2</v>
      </c>
      <c r="C8" s="110">
        <v>1</v>
      </c>
      <c r="D8" s="159" t="s">
        <v>67</v>
      </c>
      <c r="E8" s="159"/>
      <c r="F8" s="160"/>
      <c r="G8" s="116"/>
      <c r="H8" s="91"/>
      <c r="I8" s="116"/>
      <c r="J8" s="91"/>
      <c r="K8" s="116"/>
      <c r="L8" s="117"/>
      <c r="M8" s="2"/>
    </row>
    <row r="9" spans="1:13">
      <c r="A9" s="2"/>
      <c r="B9" s="111">
        <v>3</v>
      </c>
      <c r="C9" s="110">
        <v>2</v>
      </c>
      <c r="D9" s="159" t="s">
        <v>68</v>
      </c>
      <c r="E9" s="159"/>
      <c r="F9" s="160"/>
      <c r="G9" s="116">
        <v>450</v>
      </c>
      <c r="H9" s="91"/>
      <c r="I9" s="116">
        <v>550</v>
      </c>
      <c r="J9" s="91"/>
      <c r="K9" s="116">
        <v>550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69</v>
      </c>
      <c r="E10" s="159"/>
      <c r="F10" s="160"/>
      <c r="G10" s="116"/>
      <c r="H10" s="91"/>
      <c r="I10" s="116"/>
      <c r="J10" s="91"/>
      <c r="K10" s="116"/>
      <c r="L10" s="117"/>
      <c r="M10" s="2"/>
    </row>
    <row r="11" spans="1:13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</sheetData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5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70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3</v>
      </c>
      <c r="D7" s="157" t="s">
        <v>184</v>
      </c>
      <c r="E7" s="157"/>
      <c r="F7" s="158"/>
      <c r="G7" s="113">
        <v>4090</v>
      </c>
      <c r="H7" s="114"/>
      <c r="I7" s="113">
        <v>4300</v>
      </c>
      <c r="J7" s="114"/>
      <c r="K7" s="113">
        <v>4330</v>
      </c>
      <c r="L7" s="115"/>
      <c r="M7" s="2"/>
    </row>
    <row r="8" spans="1:13">
      <c r="A8" s="2"/>
      <c r="B8" s="111">
        <v>2</v>
      </c>
      <c r="C8" s="110">
        <v>1</v>
      </c>
      <c r="D8" s="159" t="s">
        <v>72</v>
      </c>
      <c r="E8" s="159"/>
      <c r="F8" s="160"/>
      <c r="G8" s="116">
        <v>505</v>
      </c>
      <c r="H8" s="91"/>
      <c r="I8" s="116">
        <v>645</v>
      </c>
      <c r="J8" s="91"/>
      <c r="K8" s="116">
        <v>645</v>
      </c>
      <c r="L8" s="117"/>
      <c r="M8" s="2"/>
    </row>
    <row r="9" spans="1:13">
      <c r="A9" s="2"/>
      <c r="B9" s="111">
        <v>3</v>
      </c>
      <c r="C9" s="110">
        <v>2</v>
      </c>
      <c r="D9" s="159" t="s">
        <v>73</v>
      </c>
      <c r="E9" s="159"/>
      <c r="F9" s="160"/>
      <c r="G9" s="116">
        <v>300</v>
      </c>
      <c r="H9" s="91"/>
      <c r="I9" s="116">
        <v>345</v>
      </c>
      <c r="J9" s="91"/>
      <c r="K9" s="116">
        <v>345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74</v>
      </c>
      <c r="E10" s="159"/>
      <c r="F10" s="160"/>
      <c r="G10" s="116">
        <v>2745</v>
      </c>
      <c r="H10" s="91"/>
      <c r="I10" s="116">
        <v>2790</v>
      </c>
      <c r="J10" s="91"/>
      <c r="K10" s="116">
        <v>2790</v>
      </c>
      <c r="L10" s="117"/>
      <c r="M10" s="2"/>
    </row>
    <row r="11" spans="1:13">
      <c r="A11" s="2"/>
      <c r="B11" s="111">
        <v>5</v>
      </c>
      <c r="C11" s="110">
        <v>4</v>
      </c>
      <c r="D11" s="159" t="s">
        <v>75</v>
      </c>
      <c r="E11" s="159"/>
      <c r="F11" s="160"/>
      <c r="G11" s="116">
        <v>440</v>
      </c>
      <c r="H11" s="91"/>
      <c r="I11" s="116">
        <v>450</v>
      </c>
      <c r="J11" s="91"/>
      <c r="K11" s="116">
        <v>470</v>
      </c>
      <c r="L11" s="117"/>
      <c r="M11" s="2"/>
    </row>
    <row r="12" spans="1:13">
      <c r="A12" s="2"/>
      <c r="B12" s="111">
        <v>6</v>
      </c>
      <c r="C12" s="118">
        <v>1</v>
      </c>
      <c r="D12" s="161" t="s">
        <v>76</v>
      </c>
      <c r="E12" s="161"/>
      <c r="F12" s="162"/>
      <c r="G12" s="119"/>
      <c r="H12" s="120"/>
      <c r="I12" s="119"/>
      <c r="J12" s="120"/>
      <c r="K12" s="119"/>
      <c r="L12" s="121"/>
      <c r="M12" s="2"/>
    </row>
    <row r="13" spans="1:13">
      <c r="A13" s="2"/>
      <c r="B13" s="111">
        <v>7</v>
      </c>
      <c r="C13" s="118">
        <v>2</v>
      </c>
      <c r="D13" s="161" t="s">
        <v>77</v>
      </c>
      <c r="E13" s="161"/>
      <c r="F13" s="162"/>
      <c r="G13" s="119">
        <v>440</v>
      </c>
      <c r="H13" s="120"/>
      <c r="I13" s="119">
        <v>450</v>
      </c>
      <c r="J13" s="120"/>
      <c r="K13" s="119">
        <v>470</v>
      </c>
      <c r="L13" s="121"/>
      <c r="M13" s="2"/>
    </row>
    <row r="14" spans="1:13">
      <c r="A14" s="2"/>
      <c r="B14" s="111">
        <v>8</v>
      </c>
      <c r="C14" s="110">
        <v>5</v>
      </c>
      <c r="D14" s="159" t="s">
        <v>78</v>
      </c>
      <c r="E14" s="159"/>
      <c r="F14" s="160"/>
      <c r="G14" s="116">
        <v>100</v>
      </c>
      <c r="H14" s="91"/>
      <c r="I14" s="116">
        <v>70</v>
      </c>
      <c r="J14" s="91"/>
      <c r="K14" s="116">
        <v>80</v>
      </c>
      <c r="L14" s="117"/>
      <c r="M14" s="2"/>
    </row>
    <row r="15" spans="1:13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</sheetData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1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79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4</v>
      </c>
      <c r="D7" s="157" t="s">
        <v>185</v>
      </c>
      <c r="E7" s="157"/>
      <c r="F7" s="158"/>
      <c r="G7" s="113">
        <v>6595</v>
      </c>
      <c r="H7" s="114"/>
      <c r="I7" s="113">
        <v>8006</v>
      </c>
      <c r="J7" s="114"/>
      <c r="K7" s="113">
        <v>8160</v>
      </c>
      <c r="L7" s="115"/>
      <c r="M7" s="2"/>
    </row>
    <row r="8" spans="1:13">
      <c r="A8" s="2"/>
      <c r="B8" s="111">
        <v>2</v>
      </c>
      <c r="C8" s="110">
        <v>1</v>
      </c>
      <c r="D8" s="159" t="s">
        <v>48</v>
      </c>
      <c r="E8" s="159"/>
      <c r="F8" s="160"/>
      <c r="G8" s="116">
        <v>1920</v>
      </c>
      <c r="H8" s="91"/>
      <c r="I8" s="116">
        <v>1835</v>
      </c>
      <c r="J8" s="91"/>
      <c r="K8" s="116">
        <v>1885</v>
      </c>
      <c r="L8" s="117"/>
      <c r="M8" s="2"/>
    </row>
    <row r="9" spans="1:13">
      <c r="A9" s="2"/>
      <c r="B9" s="111">
        <v>3</v>
      </c>
      <c r="C9" s="110">
        <v>2</v>
      </c>
      <c r="D9" s="159" t="s">
        <v>81</v>
      </c>
      <c r="E9" s="159"/>
      <c r="F9" s="160"/>
      <c r="G9" s="116"/>
      <c r="H9" s="91"/>
      <c r="I9" s="116"/>
      <c r="J9" s="91"/>
      <c r="K9" s="116"/>
      <c r="L9" s="117"/>
      <c r="M9" s="2"/>
    </row>
    <row r="10" spans="1:13">
      <c r="A10" s="2"/>
      <c r="B10" s="111">
        <v>4</v>
      </c>
      <c r="C10" s="110">
        <v>3</v>
      </c>
      <c r="D10" s="159" t="s">
        <v>82</v>
      </c>
      <c r="E10" s="159"/>
      <c r="F10" s="160"/>
      <c r="G10" s="116">
        <v>4675</v>
      </c>
      <c r="H10" s="91"/>
      <c r="I10" s="116">
        <v>6171</v>
      </c>
      <c r="J10" s="91"/>
      <c r="K10" s="116">
        <v>6275</v>
      </c>
      <c r="L10" s="117"/>
      <c r="M10" s="2"/>
    </row>
    <row r="11" spans="1:13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</sheetData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84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5</v>
      </c>
      <c r="D7" s="157" t="s">
        <v>186</v>
      </c>
      <c r="E7" s="157"/>
      <c r="F7" s="158"/>
      <c r="G7" s="113">
        <v>32465</v>
      </c>
      <c r="H7" s="114"/>
      <c r="I7" s="113">
        <v>40465</v>
      </c>
      <c r="J7" s="114"/>
      <c r="K7" s="113">
        <v>40465</v>
      </c>
      <c r="L7" s="115"/>
      <c r="M7" s="2"/>
    </row>
    <row r="8" spans="1:13">
      <c r="A8" s="2"/>
      <c r="B8" s="111">
        <v>2</v>
      </c>
      <c r="C8" s="110">
        <v>1</v>
      </c>
      <c r="D8" s="159" t="s">
        <v>86</v>
      </c>
      <c r="E8" s="159"/>
      <c r="F8" s="160"/>
      <c r="G8" s="116">
        <v>30000</v>
      </c>
      <c r="H8" s="91"/>
      <c r="I8" s="116">
        <v>38000</v>
      </c>
      <c r="J8" s="91"/>
      <c r="K8" s="116">
        <v>38000</v>
      </c>
      <c r="L8" s="117"/>
      <c r="M8" s="2"/>
    </row>
    <row r="9" spans="1:13">
      <c r="A9" s="2"/>
      <c r="B9" s="111">
        <v>3</v>
      </c>
      <c r="C9" s="110">
        <v>2</v>
      </c>
      <c r="D9" s="159" t="s">
        <v>88</v>
      </c>
      <c r="E9" s="159"/>
      <c r="F9" s="160"/>
      <c r="G9" s="116">
        <v>2465</v>
      </c>
      <c r="H9" s="91"/>
      <c r="I9" s="116">
        <v>2465</v>
      </c>
      <c r="J9" s="91"/>
      <c r="K9" s="116">
        <v>2465</v>
      </c>
      <c r="L9" s="117"/>
      <c r="M9" s="2"/>
    </row>
    <row r="10" spans="1:13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</sheetData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9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97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6</v>
      </c>
      <c r="D7" s="157" t="s">
        <v>187</v>
      </c>
      <c r="E7" s="157"/>
      <c r="F7" s="158"/>
      <c r="G7" s="113">
        <v>1449</v>
      </c>
      <c r="H7" s="114"/>
      <c r="I7" s="113">
        <v>400</v>
      </c>
      <c r="J7" s="114"/>
      <c r="K7" s="113">
        <v>400</v>
      </c>
      <c r="L7" s="115"/>
      <c r="M7" s="2"/>
    </row>
    <row r="8" spans="1:13">
      <c r="A8" s="2"/>
      <c r="B8" s="111">
        <v>2</v>
      </c>
      <c r="C8" s="110">
        <v>1</v>
      </c>
      <c r="D8" s="159" t="s">
        <v>99</v>
      </c>
      <c r="E8" s="159"/>
      <c r="F8" s="160"/>
      <c r="G8" s="116">
        <v>1449</v>
      </c>
      <c r="H8" s="91"/>
      <c r="I8" s="116">
        <v>400</v>
      </c>
      <c r="J8" s="91"/>
      <c r="K8" s="116">
        <v>400</v>
      </c>
      <c r="L8" s="117"/>
      <c r="M8" s="2"/>
    </row>
    <row r="9" spans="1:13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</sheetData>
  <mergeCells count="11"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2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103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7</v>
      </c>
      <c r="D7" s="157" t="s">
        <v>188</v>
      </c>
      <c r="E7" s="157"/>
      <c r="F7" s="158"/>
      <c r="G7" s="113">
        <v>326101</v>
      </c>
      <c r="H7" s="114"/>
      <c r="I7" s="113">
        <v>304198</v>
      </c>
      <c r="J7" s="114"/>
      <c r="K7" s="113">
        <v>304898</v>
      </c>
      <c r="L7" s="115"/>
      <c r="M7" s="2"/>
    </row>
    <row r="8" spans="1:13">
      <c r="A8" s="2"/>
      <c r="B8" s="111">
        <v>2</v>
      </c>
      <c r="C8" s="110">
        <v>1</v>
      </c>
      <c r="D8" s="159" t="s">
        <v>105</v>
      </c>
      <c r="E8" s="159"/>
      <c r="F8" s="160"/>
      <c r="G8" s="116">
        <v>66477</v>
      </c>
      <c r="H8" s="91"/>
      <c r="I8" s="116">
        <v>63645</v>
      </c>
      <c r="J8" s="91"/>
      <c r="K8" s="116">
        <v>63745</v>
      </c>
      <c r="L8" s="117"/>
      <c r="M8" s="2"/>
    </row>
    <row r="9" spans="1:13">
      <c r="A9" s="2"/>
      <c r="B9" s="111">
        <v>3</v>
      </c>
      <c r="C9" s="110">
        <v>2</v>
      </c>
      <c r="D9" s="159" t="s">
        <v>107</v>
      </c>
      <c r="E9" s="159"/>
      <c r="F9" s="160"/>
      <c r="G9" s="116">
        <v>222590</v>
      </c>
      <c r="H9" s="91"/>
      <c r="I9" s="116">
        <v>209800</v>
      </c>
      <c r="J9" s="91"/>
      <c r="K9" s="116">
        <v>210400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109</v>
      </c>
      <c r="E10" s="159"/>
      <c r="F10" s="160"/>
      <c r="G10" s="116">
        <v>12656</v>
      </c>
      <c r="H10" s="91"/>
      <c r="I10" s="116">
        <v>11620</v>
      </c>
      <c r="J10" s="91"/>
      <c r="K10" s="116">
        <v>11620</v>
      </c>
      <c r="L10" s="117"/>
      <c r="M10" s="2"/>
    </row>
    <row r="11" spans="1:13">
      <c r="A11" s="2"/>
      <c r="B11" s="111">
        <v>5</v>
      </c>
      <c r="C11" s="110">
        <v>4</v>
      </c>
      <c r="D11" s="159" t="s">
        <v>112</v>
      </c>
      <c r="E11" s="159"/>
      <c r="F11" s="160"/>
      <c r="G11" s="116">
        <v>24378</v>
      </c>
      <c r="H11" s="91"/>
      <c r="I11" s="116">
        <v>19133</v>
      </c>
      <c r="J11" s="91"/>
      <c r="K11" s="116">
        <v>19133</v>
      </c>
      <c r="L11" s="117"/>
      <c r="M11" s="2"/>
    </row>
    <row r="12" spans="1:13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3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5" width="8.7109375" customWidth="1"/>
    <col min="16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65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2</v>
      </c>
      <c r="D9" s="141" t="s">
        <v>66</v>
      </c>
      <c r="E9" s="141"/>
      <c r="F9" s="141"/>
      <c r="G9" s="30"/>
      <c r="H9" s="31"/>
      <c r="I9" s="31"/>
      <c r="J9" s="32"/>
      <c r="K9" s="33"/>
      <c r="L9" s="34">
        <v>450</v>
      </c>
      <c r="M9" s="35"/>
      <c r="N9" s="35"/>
      <c r="O9" s="35">
        <v>450</v>
      </c>
      <c r="P9" s="35"/>
      <c r="Q9" s="35"/>
      <c r="R9" s="35">
        <f>SUM(M9:Q9)</f>
        <v>450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450</v>
      </c>
      <c r="AI9" s="38">
        <f>R9+AE9</f>
        <v>450</v>
      </c>
      <c r="AJ9" s="38">
        <f>AI9-AH9</f>
        <v>0</v>
      </c>
      <c r="AK9" s="39">
        <f>IF(AH9=0,"",AI9/AH9)</f>
        <v>1</v>
      </c>
      <c r="AL9" s="38">
        <v>550</v>
      </c>
      <c r="AM9" s="40">
        <v>550</v>
      </c>
    </row>
    <row r="10" spans="1:39">
      <c r="B10" s="28">
        <v>2</v>
      </c>
      <c r="C10" s="41">
        <v>1</v>
      </c>
      <c r="D10" s="142" t="s">
        <v>67</v>
      </c>
      <c r="E10" s="142"/>
      <c r="F10" s="142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 t="str">
        <f>IF(AH10=0,"",AI10/AH10)</f>
        <v/>
      </c>
      <c r="AL10" s="47"/>
      <c r="AM10" s="49"/>
    </row>
    <row r="11" spans="1:39">
      <c r="B11" s="28">
        <v>3</v>
      </c>
      <c r="C11" s="41">
        <v>2</v>
      </c>
      <c r="D11" s="142" t="s">
        <v>68</v>
      </c>
      <c r="E11" s="142"/>
      <c r="F11" s="142"/>
      <c r="G11" s="42"/>
      <c r="H11" s="43"/>
      <c r="I11" s="43"/>
      <c r="J11" s="44"/>
      <c r="K11" s="33"/>
      <c r="L11" s="45">
        <v>450</v>
      </c>
      <c r="M11" s="45"/>
      <c r="N11" s="45"/>
      <c r="O11" s="45">
        <v>450</v>
      </c>
      <c r="P11" s="45"/>
      <c r="Q11" s="45"/>
      <c r="R11" s="45">
        <f>SUM(M11:Q11)</f>
        <v>450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450</v>
      </c>
      <c r="AI11" s="47">
        <f>R11+AE11</f>
        <v>450</v>
      </c>
      <c r="AJ11" s="47">
        <f>AI11-AH11</f>
        <v>0</v>
      </c>
      <c r="AK11" s="48">
        <f>IF(AH11=0,"",AI11/AH11)</f>
        <v>1</v>
      </c>
      <c r="AL11" s="47">
        <v>550</v>
      </c>
      <c r="AM11" s="49">
        <v>550</v>
      </c>
    </row>
    <row r="12" spans="1:39">
      <c r="B12" s="28">
        <v>4</v>
      </c>
      <c r="C12" s="41">
        <v>3</v>
      </c>
      <c r="D12" s="142" t="s">
        <v>69</v>
      </c>
      <c r="E12" s="142"/>
      <c r="F12" s="142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 t="str">
        <f>IF(AH12=0,"",AI12/AH12)</f>
        <v/>
      </c>
      <c r="AL12" s="47"/>
      <c r="AM12" s="49"/>
    </row>
    <row r="13" spans="1:39">
      <c r="B13" s="81"/>
      <c r="C13" s="81"/>
      <c r="D13" s="81"/>
      <c r="E13" s="81"/>
      <c r="F13" s="81"/>
      <c r="G13" s="81"/>
      <c r="H13" s="81"/>
      <c r="I13" s="81"/>
      <c r="J13" s="81"/>
      <c r="K13" s="3"/>
      <c r="L13" s="81"/>
      <c r="M13" s="81"/>
      <c r="N13" s="81"/>
      <c r="O13" s="81"/>
      <c r="P13" s="81"/>
      <c r="Q13" s="81"/>
      <c r="R13" s="81"/>
      <c r="S13" s="81"/>
      <c r="T13" s="3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2"/>
      <c r="AH13" s="81"/>
      <c r="AI13" s="81"/>
      <c r="AJ13" s="81"/>
      <c r="AK13" s="81"/>
      <c r="AL13" s="81"/>
      <c r="AM13" s="81"/>
    </row>
  </sheetData>
  <mergeCells count="32">
    <mergeCell ref="D9:F9"/>
    <mergeCell ref="D10:F10"/>
    <mergeCell ref="D11:F11"/>
    <mergeCell ref="D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115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8</v>
      </c>
      <c r="D7" s="157" t="s">
        <v>189</v>
      </c>
      <c r="E7" s="157"/>
      <c r="F7" s="158"/>
      <c r="G7" s="113">
        <v>6300</v>
      </c>
      <c r="H7" s="114"/>
      <c r="I7" s="113">
        <v>10810</v>
      </c>
      <c r="J7" s="114"/>
      <c r="K7" s="113">
        <v>10810</v>
      </c>
      <c r="L7" s="115"/>
      <c r="M7" s="2"/>
    </row>
    <row r="8" spans="1:13">
      <c r="A8" s="2"/>
      <c r="B8" s="111">
        <v>2</v>
      </c>
      <c r="C8" s="110">
        <v>1</v>
      </c>
      <c r="D8" s="159" t="s">
        <v>117</v>
      </c>
      <c r="E8" s="159"/>
      <c r="F8" s="160"/>
      <c r="G8" s="116">
        <v>4900</v>
      </c>
      <c r="H8" s="91"/>
      <c r="I8" s="116">
        <v>9110</v>
      </c>
      <c r="J8" s="91"/>
      <c r="K8" s="116">
        <v>9110</v>
      </c>
      <c r="L8" s="117"/>
      <c r="M8" s="2"/>
    </row>
    <row r="9" spans="1:13">
      <c r="A9" s="2"/>
      <c r="B9" s="111">
        <v>3</v>
      </c>
      <c r="C9" s="110">
        <v>2</v>
      </c>
      <c r="D9" s="159" t="s">
        <v>118</v>
      </c>
      <c r="E9" s="159"/>
      <c r="F9" s="160"/>
      <c r="G9" s="116">
        <v>1400</v>
      </c>
      <c r="H9" s="91"/>
      <c r="I9" s="116">
        <v>1700</v>
      </c>
      <c r="J9" s="91"/>
      <c r="K9" s="116">
        <v>1700</v>
      </c>
      <c r="L9" s="117"/>
      <c r="M9" s="2"/>
    </row>
    <row r="10" spans="1:13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</sheetData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3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119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9</v>
      </c>
      <c r="D7" s="157" t="s">
        <v>190</v>
      </c>
      <c r="E7" s="157"/>
      <c r="F7" s="158"/>
      <c r="G7" s="113">
        <v>6110</v>
      </c>
      <c r="H7" s="114"/>
      <c r="I7" s="113">
        <v>20240</v>
      </c>
      <c r="J7" s="114"/>
      <c r="K7" s="113">
        <v>20387</v>
      </c>
      <c r="L7" s="115"/>
      <c r="M7" s="2"/>
    </row>
    <row r="8" spans="1:13">
      <c r="A8" s="2"/>
      <c r="B8" s="111">
        <v>2</v>
      </c>
      <c r="C8" s="110">
        <v>1</v>
      </c>
      <c r="D8" s="159" t="s">
        <v>121</v>
      </c>
      <c r="E8" s="159"/>
      <c r="F8" s="160"/>
      <c r="G8" s="116">
        <v>3010</v>
      </c>
      <c r="H8" s="91"/>
      <c r="I8" s="116">
        <v>3550</v>
      </c>
      <c r="J8" s="91"/>
      <c r="K8" s="116">
        <v>3550</v>
      </c>
      <c r="L8" s="117"/>
      <c r="M8" s="2"/>
    </row>
    <row r="9" spans="1:13">
      <c r="A9" s="2"/>
      <c r="B9" s="111">
        <v>3</v>
      </c>
      <c r="C9" s="110">
        <v>2</v>
      </c>
      <c r="D9" s="159" t="s">
        <v>122</v>
      </c>
      <c r="E9" s="159"/>
      <c r="F9" s="160"/>
      <c r="G9" s="116"/>
      <c r="H9" s="91"/>
      <c r="I9" s="116">
        <v>7860</v>
      </c>
      <c r="J9" s="91"/>
      <c r="K9" s="116">
        <v>8007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124</v>
      </c>
      <c r="E10" s="159"/>
      <c r="F10" s="160"/>
      <c r="G10" s="116">
        <v>1700</v>
      </c>
      <c r="H10" s="91"/>
      <c r="I10" s="116">
        <v>1000</v>
      </c>
      <c r="J10" s="91"/>
      <c r="K10" s="116">
        <v>1000</v>
      </c>
      <c r="L10" s="117"/>
      <c r="M10" s="2"/>
    </row>
    <row r="11" spans="1:13">
      <c r="A11" s="2"/>
      <c r="B11" s="111">
        <v>5</v>
      </c>
      <c r="C11" s="110">
        <v>4</v>
      </c>
      <c r="D11" s="159" t="s">
        <v>126</v>
      </c>
      <c r="E11" s="159"/>
      <c r="F11" s="160"/>
      <c r="G11" s="116">
        <v>1400</v>
      </c>
      <c r="H11" s="91"/>
      <c r="I11" s="116">
        <v>2830</v>
      </c>
      <c r="J11" s="91"/>
      <c r="K11" s="116">
        <v>2830</v>
      </c>
      <c r="L11" s="117"/>
      <c r="M11" s="2"/>
    </row>
    <row r="12" spans="1:13">
      <c r="A12" s="2"/>
      <c r="B12" s="111">
        <v>6</v>
      </c>
      <c r="C12" s="110">
        <v>5</v>
      </c>
      <c r="D12" s="159" t="s">
        <v>129</v>
      </c>
      <c r="E12" s="159"/>
      <c r="F12" s="160"/>
      <c r="G12" s="116"/>
      <c r="H12" s="91"/>
      <c r="I12" s="116">
        <v>5000</v>
      </c>
      <c r="J12" s="91"/>
      <c r="K12" s="116">
        <v>5000</v>
      </c>
      <c r="L12" s="117"/>
      <c r="M12" s="2"/>
    </row>
    <row r="13" spans="1:13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</sheetData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130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10</v>
      </c>
      <c r="D7" s="157" t="s">
        <v>191</v>
      </c>
      <c r="E7" s="157"/>
      <c r="F7" s="158"/>
      <c r="G7" s="113">
        <v>21944</v>
      </c>
      <c r="H7" s="114">
        <v>250832</v>
      </c>
      <c r="I7" s="113">
        <v>6070</v>
      </c>
      <c r="J7" s="114">
        <v>93325</v>
      </c>
      <c r="K7" s="113">
        <v>6070</v>
      </c>
      <c r="L7" s="115">
        <v>94000</v>
      </c>
      <c r="M7" s="2"/>
    </row>
    <row r="8" spans="1:13">
      <c r="A8" s="2"/>
      <c r="B8" s="111">
        <v>2</v>
      </c>
      <c r="C8" s="110">
        <v>1</v>
      </c>
      <c r="D8" s="159" t="s">
        <v>132</v>
      </c>
      <c r="E8" s="159"/>
      <c r="F8" s="160"/>
      <c r="G8" s="116">
        <v>6060</v>
      </c>
      <c r="H8" s="91"/>
      <c r="I8" s="116">
        <v>6070</v>
      </c>
      <c r="J8" s="91"/>
      <c r="K8" s="116">
        <v>6070</v>
      </c>
      <c r="L8" s="117"/>
      <c r="M8" s="2"/>
    </row>
    <row r="9" spans="1:13">
      <c r="A9" s="2"/>
      <c r="B9" s="111">
        <v>3</v>
      </c>
      <c r="C9" s="110">
        <v>2</v>
      </c>
      <c r="D9" s="159" t="s">
        <v>90</v>
      </c>
      <c r="E9" s="159"/>
      <c r="F9" s="160"/>
      <c r="G9" s="116">
        <v>15884</v>
      </c>
      <c r="H9" s="91">
        <v>250832</v>
      </c>
      <c r="I9" s="116"/>
      <c r="J9" s="91">
        <v>93325</v>
      </c>
      <c r="K9" s="116"/>
      <c r="L9" s="117">
        <v>94000</v>
      </c>
      <c r="M9" s="2"/>
    </row>
    <row r="10" spans="1:13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</sheetData>
  <mergeCells count="12"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3"/>
  <sheetViews>
    <sheetView zoomScale="88" zoomScaleNormal="88" workbookViewId="0"/>
  </sheetViews>
  <sheetFormatPr defaultRowHeight="12.75"/>
  <cols>
    <col min="1" max="1" width="1.7109375" customWidth="1"/>
    <col min="2" max="3" width="3.140625" customWidth="1"/>
    <col min="5" max="5" width="3.140625" customWidth="1"/>
    <col min="6" max="6" width="60.7109375" customWidth="1"/>
    <col min="7" max="12" width="9.7109375" customWidth="1"/>
  </cols>
  <sheetData>
    <row r="1" spans="1:13" collapsed="1">
      <c r="A1" t="s">
        <v>196</v>
      </c>
    </row>
    <row r="2" spans="1:13" ht="15.75">
      <c r="B2" s="1" t="s">
        <v>139</v>
      </c>
    </row>
    <row r="3" spans="1:13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107"/>
      <c r="C4" s="108"/>
      <c r="D4" s="108"/>
      <c r="E4" s="108"/>
      <c r="F4" s="108"/>
      <c r="G4" s="149" t="s">
        <v>179</v>
      </c>
      <c r="H4" s="150"/>
      <c r="I4" s="149" t="s">
        <v>180</v>
      </c>
      <c r="J4" s="150"/>
      <c r="K4" s="149" t="s">
        <v>181</v>
      </c>
      <c r="L4" s="149"/>
      <c r="M4" s="2"/>
    </row>
    <row r="5" spans="1:13">
      <c r="A5" s="2"/>
      <c r="B5" s="106"/>
      <c r="C5" s="109"/>
      <c r="D5" s="109"/>
      <c r="E5" s="109"/>
      <c r="F5" s="109"/>
      <c r="G5" s="151" t="s">
        <v>2</v>
      </c>
      <c r="H5" s="153" t="s">
        <v>3</v>
      </c>
      <c r="I5" s="151" t="s">
        <v>2</v>
      </c>
      <c r="J5" s="153" t="s">
        <v>3</v>
      </c>
      <c r="K5" s="151" t="s">
        <v>2</v>
      </c>
      <c r="L5" s="155" t="s">
        <v>3</v>
      </c>
      <c r="M5" s="2"/>
    </row>
    <row r="6" spans="1:13">
      <c r="A6" s="2"/>
      <c r="B6" s="106"/>
      <c r="C6" s="109"/>
      <c r="D6" s="109"/>
      <c r="E6" s="109"/>
      <c r="F6" s="109"/>
      <c r="G6" s="152"/>
      <c r="H6" s="154"/>
      <c r="I6" s="152"/>
      <c r="J6" s="154"/>
      <c r="K6" s="152"/>
      <c r="L6" s="156"/>
      <c r="M6" s="2"/>
    </row>
    <row r="7" spans="1:13">
      <c r="A7" s="2"/>
      <c r="B7" s="111">
        <v>1</v>
      </c>
      <c r="C7" s="112">
        <v>11</v>
      </c>
      <c r="D7" s="157" t="s">
        <v>192</v>
      </c>
      <c r="E7" s="157"/>
      <c r="F7" s="158"/>
      <c r="G7" s="113">
        <v>64460</v>
      </c>
      <c r="H7" s="114"/>
      <c r="I7" s="113">
        <v>37750</v>
      </c>
      <c r="J7" s="114"/>
      <c r="K7" s="113">
        <v>37800</v>
      </c>
      <c r="L7" s="115"/>
      <c r="M7" s="2"/>
    </row>
    <row r="8" spans="1:13">
      <c r="A8" s="2"/>
      <c r="B8" s="111">
        <v>2</v>
      </c>
      <c r="C8" s="110">
        <v>1</v>
      </c>
      <c r="D8" s="159" t="s">
        <v>141</v>
      </c>
      <c r="E8" s="159"/>
      <c r="F8" s="160"/>
      <c r="G8" s="116">
        <v>10160</v>
      </c>
      <c r="H8" s="91"/>
      <c r="I8" s="116">
        <v>9850</v>
      </c>
      <c r="J8" s="91"/>
      <c r="K8" s="116">
        <v>9600</v>
      </c>
      <c r="L8" s="117"/>
      <c r="M8" s="2"/>
    </row>
    <row r="9" spans="1:13">
      <c r="A9" s="2"/>
      <c r="B9" s="111">
        <v>3</v>
      </c>
      <c r="C9" s="110">
        <v>2</v>
      </c>
      <c r="D9" s="159" t="s">
        <v>145</v>
      </c>
      <c r="E9" s="159"/>
      <c r="F9" s="160"/>
      <c r="G9" s="116">
        <v>280</v>
      </c>
      <c r="H9" s="91"/>
      <c r="I9" s="116">
        <v>1000</v>
      </c>
      <c r="J9" s="91"/>
      <c r="K9" s="116">
        <v>1000</v>
      </c>
      <c r="L9" s="117"/>
      <c r="M9" s="2"/>
    </row>
    <row r="10" spans="1:13">
      <c r="A10" s="2"/>
      <c r="B10" s="111">
        <v>4</v>
      </c>
      <c r="C10" s="110">
        <v>3</v>
      </c>
      <c r="D10" s="159" t="s">
        <v>148</v>
      </c>
      <c r="E10" s="159"/>
      <c r="F10" s="160"/>
      <c r="G10" s="116">
        <v>27001</v>
      </c>
      <c r="H10" s="91"/>
      <c r="I10" s="116"/>
      <c r="J10" s="91"/>
      <c r="K10" s="116"/>
      <c r="L10" s="117"/>
      <c r="M10" s="2"/>
    </row>
    <row r="11" spans="1:13">
      <c r="A11" s="2"/>
      <c r="B11" s="111">
        <v>5</v>
      </c>
      <c r="C11" s="110">
        <v>4</v>
      </c>
      <c r="D11" s="159" t="s">
        <v>151</v>
      </c>
      <c r="E11" s="159"/>
      <c r="F11" s="160"/>
      <c r="G11" s="116">
        <v>50</v>
      </c>
      <c r="H11" s="91"/>
      <c r="I11" s="116"/>
      <c r="J11" s="91"/>
      <c r="K11" s="116"/>
      <c r="L11" s="117"/>
      <c r="M11" s="2"/>
    </row>
    <row r="12" spans="1:13">
      <c r="A12" s="2"/>
      <c r="B12" s="111">
        <v>6</v>
      </c>
      <c r="C12" s="110">
        <v>5</v>
      </c>
      <c r="D12" s="159" t="s">
        <v>152</v>
      </c>
      <c r="E12" s="159"/>
      <c r="F12" s="160"/>
      <c r="G12" s="116">
        <v>26969</v>
      </c>
      <c r="H12" s="91"/>
      <c r="I12" s="116">
        <v>26900</v>
      </c>
      <c r="J12" s="91"/>
      <c r="K12" s="116">
        <v>27200</v>
      </c>
      <c r="L12" s="117"/>
      <c r="M12" s="2"/>
    </row>
    <row r="13" spans="1:13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</sheetData>
  <mergeCells count="15"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8"/>
  <sheetViews>
    <sheetView zoomScale="88" zoomScaleNormal="88" workbookViewId="0"/>
  </sheetViews>
  <sheetFormatPr defaultRowHeight="12.75"/>
  <cols>
    <col min="2" max="2" width="3" customWidth="1"/>
    <col min="3" max="3" width="49.5703125" customWidth="1"/>
    <col min="4" max="7" width="16.28515625" customWidth="1"/>
  </cols>
  <sheetData>
    <row r="1" spans="1:8" collapsed="1">
      <c r="A1" t="s">
        <v>196</v>
      </c>
      <c r="B1" s="2"/>
      <c r="C1" s="2"/>
      <c r="D1" s="2"/>
      <c r="E1" s="2"/>
      <c r="F1" s="2"/>
      <c r="G1" s="2"/>
    </row>
    <row r="2" spans="1:8">
      <c r="A2" s="2"/>
      <c r="B2" s="163" t="s">
        <v>155</v>
      </c>
      <c r="C2" s="164"/>
      <c r="D2" s="165" t="s">
        <v>156</v>
      </c>
      <c r="E2" s="165" t="s">
        <v>157</v>
      </c>
      <c r="F2" s="165" t="s">
        <v>193</v>
      </c>
      <c r="G2" s="165" t="s">
        <v>194</v>
      </c>
      <c r="H2" s="2"/>
    </row>
    <row r="3" spans="1:8">
      <c r="A3" s="2"/>
      <c r="B3" s="163"/>
      <c r="C3" s="164"/>
      <c r="D3" s="147"/>
      <c r="E3" s="147"/>
      <c r="F3" s="147"/>
      <c r="G3" s="147"/>
      <c r="H3" s="2"/>
    </row>
    <row r="4" spans="1:8">
      <c r="A4" s="2"/>
      <c r="B4" s="85" t="s">
        <v>164</v>
      </c>
      <c r="C4" s="86" t="s">
        <v>165</v>
      </c>
      <c r="D4" s="122">
        <v>1273777</v>
      </c>
      <c r="E4" s="88">
        <v>1051409</v>
      </c>
      <c r="F4" s="88">
        <v>700511</v>
      </c>
      <c r="G4" s="123">
        <v>702441</v>
      </c>
      <c r="H4" s="2"/>
    </row>
    <row r="5" spans="1:8">
      <c r="A5" s="2"/>
      <c r="B5" s="90" t="s">
        <v>195</v>
      </c>
      <c r="C5" s="91" t="s">
        <v>166</v>
      </c>
      <c r="D5" s="124">
        <f>SUM(D6:D16)</f>
        <v>1174569</v>
      </c>
      <c r="E5" s="125">
        <f>SUM(E6:E16)</f>
        <v>905738</v>
      </c>
      <c r="F5" s="125">
        <f>SUM(F6:F16)</f>
        <v>700511</v>
      </c>
      <c r="G5" s="126">
        <f>SUM(G6:G16)</f>
        <v>702441</v>
      </c>
      <c r="H5" s="2"/>
    </row>
    <row r="6" spans="1:8">
      <c r="A6" s="2"/>
      <c r="B6" s="95">
        <f t="shared" ref="B6:B17" si="0">B5+1</f>
        <v>3</v>
      </c>
      <c r="C6" s="127" t="s">
        <v>167</v>
      </c>
      <c r="D6" s="97">
        <v>268870</v>
      </c>
      <c r="E6" s="97">
        <v>181727</v>
      </c>
      <c r="F6" s="98">
        <v>170632</v>
      </c>
      <c r="G6" s="128">
        <v>170806</v>
      </c>
      <c r="H6" s="2"/>
    </row>
    <row r="7" spans="1:8">
      <c r="A7" s="2"/>
      <c r="B7" s="95">
        <f t="shared" si="0"/>
        <v>4</v>
      </c>
      <c r="C7" s="127" t="s">
        <v>168</v>
      </c>
      <c r="D7" s="97"/>
      <c r="E7" s="97">
        <v>450</v>
      </c>
      <c r="F7" s="98">
        <v>550</v>
      </c>
      <c r="G7" s="128">
        <v>550</v>
      </c>
      <c r="H7" s="2"/>
    </row>
    <row r="8" spans="1:8">
      <c r="A8" s="2"/>
      <c r="B8" s="95">
        <f t="shared" si="0"/>
        <v>5</v>
      </c>
      <c r="C8" s="127" t="s">
        <v>169</v>
      </c>
      <c r="D8" s="97">
        <v>4066</v>
      </c>
      <c r="E8" s="97">
        <v>4090</v>
      </c>
      <c r="F8" s="98">
        <v>4300</v>
      </c>
      <c r="G8" s="128">
        <v>4330</v>
      </c>
      <c r="H8" s="2"/>
    </row>
    <row r="9" spans="1:8">
      <c r="A9" s="2"/>
      <c r="B9" s="95">
        <f t="shared" si="0"/>
        <v>6</v>
      </c>
      <c r="C9" s="127" t="s">
        <v>170</v>
      </c>
      <c r="D9" s="97">
        <v>6808</v>
      </c>
      <c r="E9" s="97">
        <v>6595</v>
      </c>
      <c r="F9" s="98">
        <v>8006</v>
      </c>
      <c r="G9" s="128">
        <v>8160</v>
      </c>
      <c r="H9" s="2"/>
    </row>
    <row r="10" spans="1:8">
      <c r="A10" s="2"/>
      <c r="B10" s="95">
        <f t="shared" si="0"/>
        <v>7</v>
      </c>
      <c r="C10" s="127" t="s">
        <v>171</v>
      </c>
      <c r="D10" s="97">
        <v>39488</v>
      </c>
      <c r="E10" s="97">
        <v>32465</v>
      </c>
      <c r="F10" s="98">
        <v>40465</v>
      </c>
      <c r="G10" s="128">
        <v>40465</v>
      </c>
      <c r="H10" s="2"/>
    </row>
    <row r="11" spans="1:8">
      <c r="A11" s="2"/>
      <c r="B11" s="95">
        <f t="shared" si="0"/>
        <v>8</v>
      </c>
      <c r="C11" s="127" t="s">
        <v>172</v>
      </c>
      <c r="D11" s="97">
        <v>400</v>
      </c>
      <c r="E11" s="97">
        <v>1449</v>
      </c>
      <c r="F11" s="98">
        <v>400</v>
      </c>
      <c r="G11" s="128">
        <v>400</v>
      </c>
      <c r="H11" s="2"/>
    </row>
    <row r="12" spans="1:8">
      <c r="A12" s="2"/>
      <c r="B12" s="95">
        <f t="shared" si="0"/>
        <v>9</v>
      </c>
      <c r="C12" s="127" t="s">
        <v>173</v>
      </c>
      <c r="D12" s="97">
        <v>302158</v>
      </c>
      <c r="E12" s="97">
        <v>326101</v>
      </c>
      <c r="F12" s="98">
        <v>304198</v>
      </c>
      <c r="G12" s="128">
        <v>304898</v>
      </c>
      <c r="H12" s="2"/>
    </row>
    <row r="13" spans="1:8">
      <c r="A13" s="2"/>
      <c r="B13" s="95">
        <f t="shared" si="0"/>
        <v>10</v>
      </c>
      <c r="C13" s="127" t="s">
        <v>174</v>
      </c>
      <c r="D13" s="97">
        <v>12495</v>
      </c>
      <c r="E13" s="97">
        <v>6300</v>
      </c>
      <c r="F13" s="98">
        <v>10810</v>
      </c>
      <c r="G13" s="128">
        <v>10810</v>
      </c>
      <c r="H13" s="2"/>
    </row>
    <row r="14" spans="1:8">
      <c r="A14" s="2"/>
      <c r="B14" s="95">
        <f t="shared" si="0"/>
        <v>11</v>
      </c>
      <c r="C14" s="127" t="s">
        <v>175</v>
      </c>
      <c r="D14" s="97">
        <v>20177</v>
      </c>
      <c r="E14" s="97">
        <v>6110</v>
      </c>
      <c r="F14" s="98">
        <v>20240</v>
      </c>
      <c r="G14" s="128">
        <v>20387</v>
      </c>
      <c r="H14" s="2"/>
    </row>
    <row r="15" spans="1:8">
      <c r="A15" s="2"/>
      <c r="B15" s="95">
        <f t="shared" si="0"/>
        <v>12</v>
      </c>
      <c r="C15" s="127" t="s">
        <v>176</v>
      </c>
      <c r="D15" s="97">
        <v>472575</v>
      </c>
      <c r="E15" s="97">
        <v>275541</v>
      </c>
      <c r="F15" s="98">
        <v>102160</v>
      </c>
      <c r="G15" s="128">
        <v>102835</v>
      </c>
      <c r="H15" s="2"/>
    </row>
    <row r="16" spans="1:8">
      <c r="A16" s="2"/>
      <c r="B16" s="95">
        <f t="shared" si="0"/>
        <v>13</v>
      </c>
      <c r="C16" s="127" t="s">
        <v>177</v>
      </c>
      <c r="D16" s="97">
        <v>47532</v>
      </c>
      <c r="E16" s="97">
        <v>64910</v>
      </c>
      <c r="F16" s="98">
        <v>38750</v>
      </c>
      <c r="G16" s="128">
        <v>38800</v>
      </c>
      <c r="H16" s="2"/>
    </row>
    <row r="17" spans="1:8">
      <c r="A17" s="2"/>
      <c r="B17" s="101">
        <f t="shared" si="0"/>
        <v>14</v>
      </c>
      <c r="C17" s="129" t="s">
        <v>178</v>
      </c>
      <c r="D17" s="103">
        <f>D4-D5</f>
        <v>99208</v>
      </c>
      <c r="E17" s="104">
        <f>E4-E5</f>
        <v>145671</v>
      </c>
      <c r="F17" s="104">
        <f>F4-F5</f>
        <v>0</v>
      </c>
      <c r="G17" s="105">
        <f>G4-G5</f>
        <v>0</v>
      </c>
      <c r="H17" s="2"/>
    </row>
    <row r="18" spans="1:8">
      <c r="B18" s="2"/>
      <c r="C18" s="2"/>
      <c r="D18" s="2"/>
      <c r="E18" s="2"/>
      <c r="F18" s="2"/>
      <c r="G18" s="2"/>
    </row>
  </sheetData>
  <mergeCells count="5">
    <mergeCell ref="B2:C3"/>
    <mergeCell ref="D2:D3"/>
    <mergeCell ref="E2:E3"/>
    <mergeCell ref="F2:F3"/>
    <mergeCell ref="G2:G3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29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70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3</v>
      </c>
      <c r="D9" s="141" t="s">
        <v>71</v>
      </c>
      <c r="E9" s="141"/>
      <c r="F9" s="141"/>
      <c r="G9" s="30">
        <v>3199</v>
      </c>
      <c r="H9" s="31">
        <v>4202</v>
      </c>
      <c r="I9" s="31">
        <v>4066</v>
      </c>
      <c r="J9" s="32">
        <v>3908</v>
      </c>
      <c r="K9" s="33"/>
      <c r="L9" s="34">
        <v>4090</v>
      </c>
      <c r="M9" s="35"/>
      <c r="N9" s="35"/>
      <c r="O9" s="35">
        <v>1345</v>
      </c>
      <c r="P9" s="35">
        <v>2745</v>
      </c>
      <c r="Q9" s="35"/>
      <c r="R9" s="35">
        <f t="shared" ref="R9:R28" si="0">SUM(M9:Q9)</f>
        <v>4090</v>
      </c>
      <c r="S9" s="35">
        <f t="shared" ref="S9:S28" si="1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28" si="2">SUM(V9:AD9)</f>
        <v>0</v>
      </c>
      <c r="AF9" s="35">
        <f t="shared" ref="AF9:AF28" si="3">AE9-U9</f>
        <v>0</v>
      </c>
      <c r="AG9" s="36"/>
      <c r="AH9" s="37">
        <f t="shared" ref="AH9:AH28" si="4">L9+U9</f>
        <v>4090</v>
      </c>
      <c r="AI9" s="38">
        <f t="shared" ref="AI9:AI28" si="5">R9+AE9</f>
        <v>4090</v>
      </c>
      <c r="AJ9" s="38">
        <f t="shared" ref="AJ9:AJ28" si="6">AI9-AH9</f>
        <v>0</v>
      </c>
      <c r="AK9" s="39">
        <f t="shared" ref="AK9:AK28" si="7">IF(AH9=0,"",AI9/AH9)</f>
        <v>1</v>
      </c>
      <c r="AL9" s="38">
        <v>4300</v>
      </c>
      <c r="AM9" s="40">
        <v>4330</v>
      </c>
    </row>
    <row r="10" spans="1:39">
      <c r="B10" s="28">
        <v>2</v>
      </c>
      <c r="C10" s="41">
        <v>1</v>
      </c>
      <c r="D10" s="142" t="s">
        <v>72</v>
      </c>
      <c r="E10" s="142"/>
      <c r="F10" s="142"/>
      <c r="G10" s="42">
        <v>209</v>
      </c>
      <c r="H10" s="43">
        <v>399</v>
      </c>
      <c r="I10" s="43">
        <v>495</v>
      </c>
      <c r="J10" s="44">
        <v>530</v>
      </c>
      <c r="K10" s="33"/>
      <c r="L10" s="45">
        <v>505</v>
      </c>
      <c r="M10" s="45"/>
      <c r="N10" s="45"/>
      <c r="O10" s="45">
        <v>505</v>
      </c>
      <c r="P10" s="45"/>
      <c r="Q10" s="45"/>
      <c r="R10" s="45">
        <f t="shared" si="0"/>
        <v>505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505</v>
      </c>
      <c r="AI10" s="47">
        <f t="shared" si="5"/>
        <v>505</v>
      </c>
      <c r="AJ10" s="47">
        <f t="shared" si="6"/>
        <v>0</v>
      </c>
      <c r="AK10" s="48">
        <f t="shared" si="7"/>
        <v>1</v>
      </c>
      <c r="AL10" s="47">
        <v>645</v>
      </c>
      <c r="AM10" s="49">
        <v>645</v>
      </c>
    </row>
    <row r="11" spans="1:39">
      <c r="B11" s="28">
        <v>3</v>
      </c>
      <c r="C11" s="59"/>
      <c r="D11" s="60" t="s">
        <v>59</v>
      </c>
      <c r="E11" s="143" t="s">
        <v>60</v>
      </c>
      <c r="F11" s="143"/>
      <c r="G11" s="61"/>
      <c r="H11" s="62"/>
      <c r="I11" s="62">
        <v>495</v>
      </c>
      <c r="J11" s="63"/>
      <c r="K11" s="33"/>
      <c r="L11" s="64">
        <v>505</v>
      </c>
      <c r="M11" s="64"/>
      <c r="N11" s="64"/>
      <c r="O11" s="64">
        <v>505</v>
      </c>
      <c r="P11" s="64"/>
      <c r="Q11" s="64"/>
      <c r="R11" s="64">
        <f t="shared" si="0"/>
        <v>505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505</v>
      </c>
      <c r="AI11" s="66">
        <f t="shared" si="5"/>
        <v>505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33</v>
      </c>
      <c r="G12" s="72"/>
      <c r="H12" s="73"/>
      <c r="I12" s="73">
        <v>495</v>
      </c>
      <c r="J12" s="74"/>
      <c r="K12" s="75"/>
      <c r="L12" s="76">
        <v>505</v>
      </c>
      <c r="M12" s="76"/>
      <c r="N12" s="76"/>
      <c r="O12" s="76">
        <v>505</v>
      </c>
      <c r="P12" s="76"/>
      <c r="Q12" s="76"/>
      <c r="R12" s="76">
        <f t="shared" si="0"/>
        <v>505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505</v>
      </c>
      <c r="AI12" s="78">
        <f t="shared" si="5"/>
        <v>505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41">
        <v>2</v>
      </c>
      <c r="D13" s="142" t="s">
        <v>73</v>
      </c>
      <c r="E13" s="142"/>
      <c r="F13" s="142"/>
      <c r="G13" s="42">
        <v>697</v>
      </c>
      <c r="H13" s="43">
        <v>638</v>
      </c>
      <c r="I13" s="43">
        <v>345</v>
      </c>
      <c r="J13" s="44">
        <v>292</v>
      </c>
      <c r="K13" s="33"/>
      <c r="L13" s="45">
        <v>300</v>
      </c>
      <c r="M13" s="45"/>
      <c r="N13" s="45"/>
      <c r="O13" s="45">
        <v>300</v>
      </c>
      <c r="P13" s="45"/>
      <c r="Q13" s="45"/>
      <c r="R13" s="45">
        <f t="shared" si="0"/>
        <v>300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300</v>
      </c>
      <c r="AI13" s="47">
        <f t="shared" si="5"/>
        <v>300</v>
      </c>
      <c r="AJ13" s="47">
        <f t="shared" si="6"/>
        <v>0</v>
      </c>
      <c r="AK13" s="48">
        <f t="shared" si="7"/>
        <v>1</v>
      </c>
      <c r="AL13" s="47">
        <v>345</v>
      </c>
      <c r="AM13" s="49">
        <v>345</v>
      </c>
    </row>
    <row r="14" spans="1:39">
      <c r="B14" s="28">
        <v>6</v>
      </c>
      <c r="C14" s="59"/>
      <c r="D14" s="60" t="s">
        <v>29</v>
      </c>
      <c r="E14" s="143" t="s">
        <v>30</v>
      </c>
      <c r="F14" s="143"/>
      <c r="G14" s="61"/>
      <c r="H14" s="62"/>
      <c r="I14" s="62">
        <v>50</v>
      </c>
      <c r="J14" s="63"/>
      <c r="K14" s="33"/>
      <c r="L14" s="64">
        <v>50</v>
      </c>
      <c r="M14" s="64"/>
      <c r="N14" s="64"/>
      <c r="O14" s="64">
        <v>50</v>
      </c>
      <c r="P14" s="64"/>
      <c r="Q14" s="64"/>
      <c r="R14" s="64">
        <f t="shared" si="0"/>
        <v>50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50</v>
      </c>
      <c r="AI14" s="66">
        <f t="shared" si="5"/>
        <v>50</v>
      </c>
      <c r="AJ14" s="66">
        <f t="shared" si="6"/>
        <v>0</v>
      </c>
      <c r="AK14" s="67">
        <f t="shared" si="7"/>
        <v>1</v>
      </c>
      <c r="AL14" s="66"/>
      <c r="AM14" s="68"/>
    </row>
    <row r="15" spans="1:39">
      <c r="B15" s="28">
        <v>7</v>
      </c>
      <c r="C15" s="59"/>
      <c r="D15" s="69"/>
      <c r="E15" s="70">
        <v>1</v>
      </c>
      <c r="F15" s="71" t="s">
        <v>33</v>
      </c>
      <c r="G15" s="72"/>
      <c r="H15" s="73"/>
      <c r="I15" s="73">
        <v>50</v>
      </c>
      <c r="J15" s="74"/>
      <c r="K15" s="75"/>
      <c r="L15" s="76">
        <v>50</v>
      </c>
      <c r="M15" s="76"/>
      <c r="N15" s="76"/>
      <c r="O15" s="76">
        <v>50</v>
      </c>
      <c r="P15" s="76"/>
      <c r="Q15" s="76"/>
      <c r="R15" s="76">
        <f t="shared" si="0"/>
        <v>50</v>
      </c>
      <c r="S15" s="76">
        <f t="shared" si="1"/>
        <v>0</v>
      </c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>
        <f t="shared" si="2"/>
        <v>0</v>
      </c>
      <c r="AF15" s="76">
        <f t="shared" si="3"/>
        <v>0</v>
      </c>
      <c r="AG15" s="75"/>
      <c r="AH15" s="77">
        <f t="shared" si="4"/>
        <v>50</v>
      </c>
      <c r="AI15" s="78">
        <f t="shared" si="5"/>
        <v>50</v>
      </c>
      <c r="AJ15" s="78">
        <f t="shared" si="6"/>
        <v>0</v>
      </c>
      <c r="AK15" s="79">
        <f t="shared" si="7"/>
        <v>1</v>
      </c>
      <c r="AL15" s="78"/>
      <c r="AM15" s="80"/>
    </row>
    <row r="16" spans="1:39">
      <c r="B16" s="28">
        <v>8</v>
      </c>
      <c r="C16" s="59"/>
      <c r="D16" s="60" t="s">
        <v>57</v>
      </c>
      <c r="E16" s="143" t="s">
        <v>58</v>
      </c>
      <c r="F16" s="143"/>
      <c r="G16" s="61"/>
      <c r="H16" s="62"/>
      <c r="I16" s="62">
        <v>295</v>
      </c>
      <c r="J16" s="63"/>
      <c r="K16" s="33"/>
      <c r="L16" s="64">
        <v>250</v>
      </c>
      <c r="M16" s="64"/>
      <c r="N16" s="64"/>
      <c r="O16" s="64">
        <v>250</v>
      </c>
      <c r="P16" s="64"/>
      <c r="Q16" s="64"/>
      <c r="R16" s="64">
        <f t="shared" si="0"/>
        <v>250</v>
      </c>
      <c r="S16" s="64">
        <f t="shared" si="1"/>
        <v>0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250</v>
      </c>
      <c r="AI16" s="66">
        <f t="shared" si="5"/>
        <v>250</v>
      </c>
      <c r="AJ16" s="66">
        <f t="shared" si="6"/>
        <v>0</v>
      </c>
      <c r="AK16" s="67">
        <f t="shared" si="7"/>
        <v>1</v>
      </c>
      <c r="AL16" s="66"/>
      <c r="AM16" s="68"/>
    </row>
    <row r="17" spans="2:39">
      <c r="B17" s="28">
        <v>9</v>
      </c>
      <c r="C17" s="59"/>
      <c r="D17" s="69"/>
      <c r="E17" s="70">
        <v>1</v>
      </c>
      <c r="F17" s="71" t="s">
        <v>33</v>
      </c>
      <c r="G17" s="72"/>
      <c r="H17" s="73"/>
      <c r="I17" s="73">
        <v>295</v>
      </c>
      <c r="J17" s="74"/>
      <c r="K17" s="75"/>
      <c r="L17" s="76">
        <v>250</v>
      </c>
      <c r="M17" s="76"/>
      <c r="N17" s="76"/>
      <c r="O17" s="76">
        <v>250</v>
      </c>
      <c r="P17" s="76"/>
      <c r="Q17" s="76"/>
      <c r="R17" s="76">
        <f t="shared" si="0"/>
        <v>250</v>
      </c>
      <c r="S17" s="76">
        <f t="shared" si="1"/>
        <v>0</v>
      </c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f t="shared" si="2"/>
        <v>0</v>
      </c>
      <c r="AF17" s="76">
        <f t="shared" si="3"/>
        <v>0</v>
      </c>
      <c r="AG17" s="75"/>
      <c r="AH17" s="77">
        <f t="shared" si="4"/>
        <v>250</v>
      </c>
      <c r="AI17" s="78">
        <f t="shared" si="5"/>
        <v>250</v>
      </c>
      <c r="AJ17" s="78">
        <f t="shared" si="6"/>
        <v>0</v>
      </c>
      <c r="AK17" s="79">
        <f t="shared" si="7"/>
        <v>1</v>
      </c>
      <c r="AL17" s="78"/>
      <c r="AM17" s="80"/>
    </row>
    <row r="18" spans="2:39">
      <c r="B18" s="28">
        <v>10</v>
      </c>
      <c r="C18" s="41">
        <v>3</v>
      </c>
      <c r="D18" s="142" t="s">
        <v>74</v>
      </c>
      <c r="E18" s="142"/>
      <c r="F18" s="142"/>
      <c r="G18" s="42">
        <v>1834</v>
      </c>
      <c r="H18" s="43">
        <v>2722</v>
      </c>
      <c r="I18" s="43">
        <v>2741</v>
      </c>
      <c r="J18" s="44">
        <v>2613</v>
      </c>
      <c r="K18" s="33"/>
      <c r="L18" s="45">
        <v>2745</v>
      </c>
      <c r="M18" s="45"/>
      <c r="N18" s="45"/>
      <c r="O18" s="45"/>
      <c r="P18" s="45">
        <v>2745</v>
      </c>
      <c r="Q18" s="45"/>
      <c r="R18" s="45">
        <f t="shared" si="0"/>
        <v>2745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2745</v>
      </c>
      <c r="AI18" s="47">
        <f t="shared" si="5"/>
        <v>2745</v>
      </c>
      <c r="AJ18" s="47">
        <f t="shared" si="6"/>
        <v>0</v>
      </c>
      <c r="AK18" s="48">
        <f t="shared" si="7"/>
        <v>1</v>
      </c>
      <c r="AL18" s="47">
        <v>2790</v>
      </c>
      <c r="AM18" s="49">
        <v>2790</v>
      </c>
    </row>
    <row r="19" spans="2:39">
      <c r="B19" s="28">
        <v>11</v>
      </c>
      <c r="C19" s="59"/>
      <c r="D19" s="60" t="s">
        <v>29</v>
      </c>
      <c r="E19" s="143" t="s">
        <v>30</v>
      </c>
      <c r="F19" s="143"/>
      <c r="G19" s="61"/>
      <c r="H19" s="62"/>
      <c r="I19" s="62">
        <v>2741</v>
      </c>
      <c r="J19" s="63"/>
      <c r="K19" s="33"/>
      <c r="L19" s="64">
        <v>2745</v>
      </c>
      <c r="M19" s="64"/>
      <c r="N19" s="64"/>
      <c r="O19" s="64"/>
      <c r="P19" s="64">
        <v>2745</v>
      </c>
      <c r="Q19" s="64"/>
      <c r="R19" s="64">
        <f t="shared" si="0"/>
        <v>2745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2745</v>
      </c>
      <c r="AI19" s="66">
        <f t="shared" si="5"/>
        <v>2745</v>
      </c>
      <c r="AJ19" s="66">
        <f t="shared" si="6"/>
        <v>0</v>
      </c>
      <c r="AK19" s="67">
        <f t="shared" si="7"/>
        <v>1</v>
      </c>
      <c r="AL19" s="66"/>
      <c r="AM19" s="68"/>
    </row>
    <row r="20" spans="2:39">
      <c r="B20" s="28">
        <v>12</v>
      </c>
      <c r="C20" s="59"/>
      <c r="D20" s="69"/>
      <c r="E20" s="70">
        <v>1</v>
      </c>
      <c r="F20" s="71" t="s">
        <v>34</v>
      </c>
      <c r="G20" s="72"/>
      <c r="H20" s="73"/>
      <c r="I20" s="73">
        <v>2741</v>
      </c>
      <c r="J20" s="74"/>
      <c r="K20" s="75"/>
      <c r="L20" s="76">
        <v>2745</v>
      </c>
      <c r="M20" s="76"/>
      <c r="N20" s="76"/>
      <c r="O20" s="76"/>
      <c r="P20" s="76">
        <v>2745</v>
      </c>
      <c r="Q20" s="76"/>
      <c r="R20" s="76">
        <f t="shared" si="0"/>
        <v>2745</v>
      </c>
      <c r="S20" s="76">
        <f t="shared" si="1"/>
        <v>0</v>
      </c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>
        <f t="shared" si="2"/>
        <v>0</v>
      </c>
      <c r="AF20" s="76">
        <f t="shared" si="3"/>
        <v>0</v>
      </c>
      <c r="AG20" s="75"/>
      <c r="AH20" s="77">
        <f t="shared" si="4"/>
        <v>2745</v>
      </c>
      <c r="AI20" s="78">
        <f t="shared" si="5"/>
        <v>2745</v>
      </c>
      <c r="AJ20" s="78">
        <f t="shared" si="6"/>
        <v>0</v>
      </c>
      <c r="AK20" s="79">
        <f t="shared" si="7"/>
        <v>1</v>
      </c>
      <c r="AL20" s="78"/>
      <c r="AM20" s="80"/>
    </row>
    <row r="21" spans="2:39">
      <c r="B21" s="28">
        <v>13</v>
      </c>
      <c r="C21" s="41">
        <v>4</v>
      </c>
      <c r="D21" s="142" t="s">
        <v>75</v>
      </c>
      <c r="E21" s="142"/>
      <c r="F21" s="142"/>
      <c r="G21" s="42">
        <v>438</v>
      </c>
      <c r="H21" s="43">
        <v>435</v>
      </c>
      <c r="I21" s="43">
        <v>435</v>
      </c>
      <c r="J21" s="44">
        <v>436</v>
      </c>
      <c r="K21" s="33"/>
      <c r="L21" s="45">
        <v>440</v>
      </c>
      <c r="M21" s="45"/>
      <c r="N21" s="45"/>
      <c r="O21" s="45">
        <v>440</v>
      </c>
      <c r="P21" s="45"/>
      <c r="Q21" s="45"/>
      <c r="R21" s="45">
        <f t="shared" si="0"/>
        <v>440</v>
      </c>
      <c r="S21" s="45">
        <f t="shared" si="1"/>
        <v>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440</v>
      </c>
      <c r="AI21" s="47">
        <f t="shared" si="5"/>
        <v>440</v>
      </c>
      <c r="AJ21" s="47">
        <f t="shared" si="6"/>
        <v>0</v>
      </c>
      <c r="AK21" s="48">
        <f t="shared" si="7"/>
        <v>1</v>
      </c>
      <c r="AL21" s="47">
        <v>450</v>
      </c>
      <c r="AM21" s="49">
        <v>470</v>
      </c>
    </row>
    <row r="22" spans="2:39">
      <c r="B22" s="28">
        <v>14</v>
      </c>
      <c r="C22" s="50">
        <v>1</v>
      </c>
      <c r="D22" s="144" t="s">
        <v>76</v>
      </c>
      <c r="E22" s="144"/>
      <c r="F22" s="144"/>
      <c r="G22" s="51"/>
      <c r="H22" s="52"/>
      <c r="I22" s="52"/>
      <c r="J22" s="53"/>
      <c r="K22" s="33"/>
      <c r="L22" s="54"/>
      <c r="M22" s="54"/>
      <c r="N22" s="54"/>
      <c r="O22" s="54"/>
      <c r="P22" s="54"/>
      <c r="Q22" s="54"/>
      <c r="R22" s="54">
        <f t="shared" si="0"/>
        <v>0</v>
      </c>
      <c r="S22" s="54">
        <f t="shared" si="1"/>
        <v>0</v>
      </c>
      <c r="T22" s="33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>
        <f t="shared" si="2"/>
        <v>0</v>
      </c>
      <c r="AF22" s="54">
        <f t="shared" si="3"/>
        <v>0</v>
      </c>
      <c r="AG22" s="33"/>
      <c r="AH22" s="55">
        <f t="shared" si="4"/>
        <v>0</v>
      </c>
      <c r="AI22" s="56">
        <f t="shared" si="5"/>
        <v>0</v>
      </c>
      <c r="AJ22" s="56">
        <f t="shared" si="6"/>
        <v>0</v>
      </c>
      <c r="AK22" s="57" t="str">
        <f t="shared" si="7"/>
        <v/>
      </c>
      <c r="AL22" s="56"/>
      <c r="AM22" s="58"/>
    </row>
    <row r="23" spans="2:39">
      <c r="B23" s="28">
        <v>15</v>
      </c>
      <c r="C23" s="50">
        <v>2</v>
      </c>
      <c r="D23" s="144" t="s">
        <v>77</v>
      </c>
      <c r="E23" s="144"/>
      <c r="F23" s="144"/>
      <c r="G23" s="51">
        <v>438</v>
      </c>
      <c r="H23" s="52">
        <v>435</v>
      </c>
      <c r="I23" s="52">
        <v>435</v>
      </c>
      <c r="J23" s="53">
        <v>436</v>
      </c>
      <c r="K23" s="33"/>
      <c r="L23" s="54">
        <v>440</v>
      </c>
      <c r="M23" s="54"/>
      <c r="N23" s="54"/>
      <c r="O23" s="54">
        <v>440</v>
      </c>
      <c r="P23" s="54"/>
      <c r="Q23" s="54"/>
      <c r="R23" s="54">
        <f t="shared" si="0"/>
        <v>440</v>
      </c>
      <c r="S23" s="54">
        <f t="shared" si="1"/>
        <v>0</v>
      </c>
      <c r="T23" s="33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>
        <f t="shared" si="2"/>
        <v>0</v>
      </c>
      <c r="AF23" s="54">
        <f t="shared" si="3"/>
        <v>0</v>
      </c>
      <c r="AG23" s="33"/>
      <c r="AH23" s="55">
        <f t="shared" si="4"/>
        <v>440</v>
      </c>
      <c r="AI23" s="56">
        <f t="shared" si="5"/>
        <v>440</v>
      </c>
      <c r="AJ23" s="56">
        <f t="shared" si="6"/>
        <v>0</v>
      </c>
      <c r="AK23" s="57">
        <f t="shared" si="7"/>
        <v>1</v>
      </c>
      <c r="AL23" s="56">
        <v>450</v>
      </c>
      <c r="AM23" s="58">
        <v>470</v>
      </c>
    </row>
    <row r="24" spans="2:39">
      <c r="B24" s="28">
        <v>16</v>
      </c>
      <c r="C24" s="59"/>
      <c r="D24" s="60" t="s">
        <v>29</v>
      </c>
      <c r="E24" s="143" t="s">
        <v>30</v>
      </c>
      <c r="F24" s="143"/>
      <c r="G24" s="61"/>
      <c r="H24" s="62"/>
      <c r="I24" s="62">
        <v>435</v>
      </c>
      <c r="J24" s="63"/>
      <c r="K24" s="33"/>
      <c r="L24" s="64">
        <v>440</v>
      </c>
      <c r="M24" s="64"/>
      <c r="N24" s="64"/>
      <c r="O24" s="64">
        <v>440</v>
      </c>
      <c r="P24" s="64"/>
      <c r="Q24" s="64"/>
      <c r="R24" s="64">
        <f t="shared" si="0"/>
        <v>440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440</v>
      </c>
      <c r="AI24" s="66">
        <f t="shared" si="5"/>
        <v>440</v>
      </c>
      <c r="AJ24" s="66">
        <f t="shared" si="6"/>
        <v>0</v>
      </c>
      <c r="AK24" s="67">
        <f t="shared" si="7"/>
        <v>1</v>
      </c>
      <c r="AL24" s="66"/>
      <c r="AM24" s="68"/>
    </row>
    <row r="25" spans="2:39">
      <c r="B25" s="28">
        <v>17</v>
      </c>
      <c r="C25" s="59"/>
      <c r="D25" s="69"/>
      <c r="E25" s="70">
        <v>1</v>
      </c>
      <c r="F25" s="71" t="s">
        <v>33</v>
      </c>
      <c r="G25" s="72"/>
      <c r="H25" s="73"/>
      <c r="I25" s="73">
        <v>435</v>
      </c>
      <c r="J25" s="74"/>
      <c r="K25" s="75"/>
      <c r="L25" s="76">
        <v>440</v>
      </c>
      <c r="M25" s="76"/>
      <c r="N25" s="76"/>
      <c r="O25" s="76">
        <v>440</v>
      </c>
      <c r="P25" s="76"/>
      <c r="Q25" s="76"/>
      <c r="R25" s="76">
        <f t="shared" si="0"/>
        <v>440</v>
      </c>
      <c r="S25" s="76">
        <f t="shared" si="1"/>
        <v>0</v>
      </c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f t="shared" si="2"/>
        <v>0</v>
      </c>
      <c r="AF25" s="76">
        <f t="shared" si="3"/>
        <v>0</v>
      </c>
      <c r="AG25" s="75"/>
      <c r="AH25" s="77">
        <f t="shared" si="4"/>
        <v>440</v>
      </c>
      <c r="AI25" s="78">
        <f t="shared" si="5"/>
        <v>440</v>
      </c>
      <c r="AJ25" s="78">
        <f t="shared" si="6"/>
        <v>0</v>
      </c>
      <c r="AK25" s="79">
        <f t="shared" si="7"/>
        <v>1</v>
      </c>
      <c r="AL25" s="78"/>
      <c r="AM25" s="80"/>
    </row>
    <row r="26" spans="2:39">
      <c r="B26" s="28">
        <v>18</v>
      </c>
      <c r="C26" s="41">
        <v>5</v>
      </c>
      <c r="D26" s="142" t="s">
        <v>78</v>
      </c>
      <c r="E26" s="142"/>
      <c r="F26" s="142"/>
      <c r="G26" s="42">
        <v>21</v>
      </c>
      <c r="H26" s="43">
        <v>8</v>
      </c>
      <c r="I26" s="43">
        <v>50</v>
      </c>
      <c r="J26" s="44">
        <v>37</v>
      </c>
      <c r="K26" s="33"/>
      <c r="L26" s="45">
        <v>100</v>
      </c>
      <c r="M26" s="45"/>
      <c r="N26" s="45"/>
      <c r="O26" s="45">
        <v>100</v>
      </c>
      <c r="P26" s="45"/>
      <c r="Q26" s="45"/>
      <c r="R26" s="45">
        <f t="shared" si="0"/>
        <v>100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100</v>
      </c>
      <c r="AI26" s="47">
        <f t="shared" si="5"/>
        <v>100</v>
      </c>
      <c r="AJ26" s="47">
        <f t="shared" si="6"/>
        <v>0</v>
      </c>
      <c r="AK26" s="48">
        <f t="shared" si="7"/>
        <v>1</v>
      </c>
      <c r="AL26" s="47">
        <v>70</v>
      </c>
      <c r="AM26" s="49">
        <v>80</v>
      </c>
    </row>
    <row r="27" spans="2:39">
      <c r="B27" s="28">
        <v>19</v>
      </c>
      <c r="C27" s="59"/>
      <c r="D27" s="60" t="s">
        <v>29</v>
      </c>
      <c r="E27" s="143" t="s">
        <v>30</v>
      </c>
      <c r="F27" s="143"/>
      <c r="G27" s="61"/>
      <c r="H27" s="62"/>
      <c r="I27" s="62">
        <v>50</v>
      </c>
      <c r="J27" s="63"/>
      <c r="K27" s="33"/>
      <c r="L27" s="64">
        <v>100</v>
      </c>
      <c r="M27" s="64"/>
      <c r="N27" s="64"/>
      <c r="O27" s="64">
        <v>100</v>
      </c>
      <c r="P27" s="64"/>
      <c r="Q27" s="64"/>
      <c r="R27" s="64">
        <f t="shared" si="0"/>
        <v>100</v>
      </c>
      <c r="S27" s="64">
        <f t="shared" si="1"/>
        <v>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100</v>
      </c>
      <c r="AI27" s="66">
        <f t="shared" si="5"/>
        <v>100</v>
      </c>
      <c r="AJ27" s="66">
        <f t="shared" si="6"/>
        <v>0</v>
      </c>
      <c r="AK27" s="67">
        <f t="shared" si="7"/>
        <v>1</v>
      </c>
      <c r="AL27" s="66"/>
      <c r="AM27" s="68"/>
    </row>
    <row r="28" spans="2:39">
      <c r="B28" s="28">
        <v>20</v>
      </c>
      <c r="C28" s="59"/>
      <c r="D28" s="69"/>
      <c r="E28" s="70">
        <v>1</v>
      </c>
      <c r="F28" s="71" t="s">
        <v>33</v>
      </c>
      <c r="G28" s="72"/>
      <c r="H28" s="73"/>
      <c r="I28" s="73">
        <v>50</v>
      </c>
      <c r="J28" s="74"/>
      <c r="K28" s="75"/>
      <c r="L28" s="76">
        <v>100</v>
      </c>
      <c r="M28" s="76"/>
      <c r="N28" s="76"/>
      <c r="O28" s="76">
        <v>100</v>
      </c>
      <c r="P28" s="76"/>
      <c r="Q28" s="76"/>
      <c r="R28" s="76">
        <f t="shared" si="0"/>
        <v>100</v>
      </c>
      <c r="S28" s="76">
        <f t="shared" si="1"/>
        <v>0</v>
      </c>
      <c r="T28" s="7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>
        <f t="shared" si="2"/>
        <v>0</v>
      </c>
      <c r="AF28" s="76">
        <f t="shared" si="3"/>
        <v>0</v>
      </c>
      <c r="AG28" s="75"/>
      <c r="AH28" s="77">
        <f t="shared" si="4"/>
        <v>100</v>
      </c>
      <c r="AI28" s="78">
        <f t="shared" si="5"/>
        <v>100</v>
      </c>
      <c r="AJ28" s="78">
        <f t="shared" si="6"/>
        <v>0</v>
      </c>
      <c r="AK28" s="79">
        <f t="shared" si="7"/>
        <v>1</v>
      </c>
      <c r="AL28" s="78"/>
      <c r="AM28" s="80"/>
    </row>
    <row r="29" spans="2:39">
      <c r="B29" s="81"/>
      <c r="C29" s="81"/>
      <c r="D29" s="81"/>
      <c r="E29" s="81"/>
      <c r="F29" s="81"/>
      <c r="G29" s="81"/>
      <c r="H29" s="81"/>
      <c r="I29" s="81"/>
      <c r="J29" s="81"/>
      <c r="K29" s="3"/>
      <c r="L29" s="81"/>
      <c r="M29" s="81"/>
      <c r="N29" s="81"/>
      <c r="O29" s="81"/>
      <c r="P29" s="81"/>
      <c r="Q29" s="81"/>
      <c r="R29" s="81"/>
      <c r="S29" s="81"/>
      <c r="T29" s="3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2"/>
      <c r="AH29" s="81"/>
      <c r="AI29" s="81"/>
      <c r="AJ29" s="81"/>
      <c r="AK29" s="81"/>
      <c r="AL29" s="81"/>
      <c r="AM29" s="81"/>
    </row>
  </sheetData>
  <mergeCells count="42">
    <mergeCell ref="D26:F26"/>
    <mergeCell ref="E27:F27"/>
    <mergeCell ref="D18:F18"/>
    <mergeCell ref="E19:F19"/>
    <mergeCell ref="D21:F21"/>
    <mergeCell ref="D22:F22"/>
    <mergeCell ref="D23:F23"/>
    <mergeCell ref="E24:F24"/>
    <mergeCell ref="D9:F9"/>
    <mergeCell ref="D10:F10"/>
    <mergeCell ref="E11:F11"/>
    <mergeCell ref="D13:F13"/>
    <mergeCell ref="E14:F14"/>
    <mergeCell ref="E16:F16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20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79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4</v>
      </c>
      <c r="D9" s="141" t="s">
        <v>80</v>
      </c>
      <c r="E9" s="141"/>
      <c r="F9" s="141"/>
      <c r="G9" s="30">
        <v>13841</v>
      </c>
      <c r="H9" s="31">
        <v>6083</v>
      </c>
      <c r="I9" s="31">
        <v>6808</v>
      </c>
      <c r="J9" s="32">
        <v>5533</v>
      </c>
      <c r="K9" s="33"/>
      <c r="L9" s="34">
        <v>6595</v>
      </c>
      <c r="M9" s="35"/>
      <c r="N9" s="35"/>
      <c r="O9" s="35">
        <v>6560</v>
      </c>
      <c r="P9" s="35">
        <v>35</v>
      </c>
      <c r="Q9" s="35"/>
      <c r="R9" s="35">
        <f t="shared" ref="R9:R19" si="0">SUM(M9:Q9)</f>
        <v>6595</v>
      </c>
      <c r="S9" s="35">
        <f t="shared" ref="S9:S19" si="1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19" si="2">SUM(V9:AD9)</f>
        <v>0</v>
      </c>
      <c r="AF9" s="35">
        <f t="shared" ref="AF9:AF19" si="3">AE9-U9</f>
        <v>0</v>
      </c>
      <c r="AG9" s="36"/>
      <c r="AH9" s="37">
        <f t="shared" ref="AH9:AH19" si="4">L9+U9</f>
        <v>6595</v>
      </c>
      <c r="AI9" s="38">
        <f t="shared" ref="AI9:AI19" si="5">R9+AE9</f>
        <v>6595</v>
      </c>
      <c r="AJ9" s="38">
        <f t="shared" ref="AJ9:AJ19" si="6">AI9-AH9</f>
        <v>0</v>
      </c>
      <c r="AK9" s="39">
        <f t="shared" ref="AK9:AK19" si="7">IF(AH9=0,"",AI9/AH9)</f>
        <v>1</v>
      </c>
      <c r="AL9" s="38">
        <v>8006</v>
      </c>
      <c r="AM9" s="40">
        <v>8160</v>
      </c>
    </row>
    <row r="10" spans="1:39">
      <c r="B10" s="28">
        <v>2</v>
      </c>
      <c r="C10" s="41">
        <v>1</v>
      </c>
      <c r="D10" s="142" t="s">
        <v>48</v>
      </c>
      <c r="E10" s="142"/>
      <c r="F10" s="142"/>
      <c r="G10" s="42">
        <v>1267</v>
      </c>
      <c r="H10" s="43">
        <v>1465</v>
      </c>
      <c r="I10" s="43">
        <v>2008</v>
      </c>
      <c r="J10" s="44">
        <v>1297</v>
      </c>
      <c r="K10" s="33"/>
      <c r="L10" s="45">
        <v>1920</v>
      </c>
      <c r="M10" s="45"/>
      <c r="N10" s="45"/>
      <c r="O10" s="45">
        <v>1885</v>
      </c>
      <c r="P10" s="45">
        <v>35</v>
      </c>
      <c r="Q10" s="45"/>
      <c r="R10" s="45">
        <f t="shared" si="0"/>
        <v>1920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1920</v>
      </c>
      <c r="AI10" s="47">
        <f t="shared" si="5"/>
        <v>1920</v>
      </c>
      <c r="AJ10" s="47">
        <f t="shared" si="6"/>
        <v>0</v>
      </c>
      <c r="AK10" s="48">
        <f t="shared" si="7"/>
        <v>1</v>
      </c>
      <c r="AL10" s="47">
        <v>1835</v>
      </c>
      <c r="AM10" s="49">
        <v>1885</v>
      </c>
    </row>
    <row r="11" spans="1:39">
      <c r="B11" s="28">
        <v>3</v>
      </c>
      <c r="C11" s="59"/>
      <c r="D11" s="60" t="s">
        <v>29</v>
      </c>
      <c r="E11" s="143" t="s">
        <v>30</v>
      </c>
      <c r="F11" s="143"/>
      <c r="G11" s="61"/>
      <c r="H11" s="62"/>
      <c r="I11" s="62">
        <v>935</v>
      </c>
      <c r="J11" s="63"/>
      <c r="K11" s="33"/>
      <c r="L11" s="64">
        <v>935</v>
      </c>
      <c r="M11" s="64"/>
      <c r="N11" s="64"/>
      <c r="O11" s="64">
        <v>935</v>
      </c>
      <c r="P11" s="64"/>
      <c r="Q11" s="64"/>
      <c r="R11" s="64">
        <f t="shared" si="0"/>
        <v>935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935</v>
      </c>
      <c r="AI11" s="66">
        <f t="shared" si="5"/>
        <v>935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33</v>
      </c>
      <c r="G12" s="72"/>
      <c r="H12" s="73"/>
      <c r="I12" s="73">
        <v>935</v>
      </c>
      <c r="J12" s="74"/>
      <c r="K12" s="75"/>
      <c r="L12" s="76">
        <v>935</v>
      </c>
      <c r="M12" s="76"/>
      <c r="N12" s="76"/>
      <c r="O12" s="76">
        <v>935</v>
      </c>
      <c r="P12" s="76"/>
      <c r="Q12" s="76"/>
      <c r="R12" s="76">
        <f t="shared" si="0"/>
        <v>935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935</v>
      </c>
      <c r="AI12" s="78">
        <f t="shared" si="5"/>
        <v>935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59"/>
      <c r="D13" s="60" t="s">
        <v>47</v>
      </c>
      <c r="E13" s="143" t="s">
        <v>48</v>
      </c>
      <c r="F13" s="143"/>
      <c r="G13" s="61"/>
      <c r="H13" s="62"/>
      <c r="I13" s="62">
        <v>1073</v>
      </c>
      <c r="J13" s="63"/>
      <c r="K13" s="33"/>
      <c r="L13" s="64">
        <v>985</v>
      </c>
      <c r="M13" s="64"/>
      <c r="N13" s="64"/>
      <c r="O13" s="64">
        <v>950</v>
      </c>
      <c r="P13" s="64">
        <v>35</v>
      </c>
      <c r="Q13" s="64"/>
      <c r="R13" s="64">
        <f t="shared" si="0"/>
        <v>985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985</v>
      </c>
      <c r="AI13" s="66">
        <f t="shared" si="5"/>
        <v>985</v>
      </c>
      <c r="AJ13" s="66">
        <f t="shared" si="6"/>
        <v>0</v>
      </c>
      <c r="AK13" s="67">
        <f t="shared" si="7"/>
        <v>1</v>
      </c>
      <c r="AL13" s="66"/>
      <c r="AM13" s="68"/>
    </row>
    <row r="14" spans="1:39">
      <c r="B14" s="28">
        <v>6</v>
      </c>
      <c r="C14" s="59"/>
      <c r="D14" s="69"/>
      <c r="E14" s="70">
        <v>1</v>
      </c>
      <c r="F14" s="71" t="s">
        <v>33</v>
      </c>
      <c r="G14" s="72"/>
      <c r="H14" s="73"/>
      <c r="I14" s="73">
        <v>1042</v>
      </c>
      <c r="J14" s="74"/>
      <c r="K14" s="75"/>
      <c r="L14" s="76">
        <v>950</v>
      </c>
      <c r="M14" s="76"/>
      <c r="N14" s="76"/>
      <c r="O14" s="76">
        <v>950</v>
      </c>
      <c r="P14" s="76"/>
      <c r="Q14" s="76"/>
      <c r="R14" s="76">
        <f t="shared" si="0"/>
        <v>950</v>
      </c>
      <c r="S14" s="76">
        <f t="shared" si="1"/>
        <v>0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>
        <f t="shared" si="2"/>
        <v>0</v>
      </c>
      <c r="AF14" s="76">
        <f t="shared" si="3"/>
        <v>0</v>
      </c>
      <c r="AG14" s="75"/>
      <c r="AH14" s="77">
        <f t="shared" si="4"/>
        <v>950</v>
      </c>
      <c r="AI14" s="78">
        <f t="shared" si="5"/>
        <v>950</v>
      </c>
      <c r="AJ14" s="78">
        <f t="shared" si="6"/>
        <v>0</v>
      </c>
      <c r="AK14" s="79">
        <f t="shared" si="7"/>
        <v>1</v>
      </c>
      <c r="AL14" s="78"/>
      <c r="AM14" s="80"/>
    </row>
    <row r="15" spans="1:39">
      <c r="B15" s="28">
        <v>7</v>
      </c>
      <c r="C15" s="59"/>
      <c r="D15" s="69"/>
      <c r="E15" s="70">
        <v>2</v>
      </c>
      <c r="F15" s="71" t="s">
        <v>34</v>
      </c>
      <c r="G15" s="72"/>
      <c r="H15" s="73"/>
      <c r="I15" s="73">
        <v>31</v>
      </c>
      <c r="J15" s="74"/>
      <c r="K15" s="75"/>
      <c r="L15" s="76">
        <v>35</v>
      </c>
      <c r="M15" s="76"/>
      <c r="N15" s="76"/>
      <c r="O15" s="76"/>
      <c r="P15" s="76">
        <v>35</v>
      </c>
      <c r="Q15" s="76"/>
      <c r="R15" s="76">
        <f t="shared" si="0"/>
        <v>35</v>
      </c>
      <c r="S15" s="76">
        <f t="shared" si="1"/>
        <v>0</v>
      </c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>
        <f t="shared" si="2"/>
        <v>0</v>
      </c>
      <c r="AF15" s="76">
        <f t="shared" si="3"/>
        <v>0</v>
      </c>
      <c r="AG15" s="75"/>
      <c r="AH15" s="77">
        <f t="shared" si="4"/>
        <v>35</v>
      </c>
      <c r="AI15" s="78">
        <f t="shared" si="5"/>
        <v>35</v>
      </c>
      <c r="AJ15" s="78">
        <f t="shared" si="6"/>
        <v>0</v>
      </c>
      <c r="AK15" s="79">
        <f t="shared" si="7"/>
        <v>1</v>
      </c>
      <c r="AL15" s="78"/>
      <c r="AM15" s="80"/>
    </row>
    <row r="16" spans="1:39">
      <c r="B16" s="28">
        <v>8</v>
      </c>
      <c r="C16" s="41">
        <v>2</v>
      </c>
      <c r="D16" s="142" t="s">
        <v>81</v>
      </c>
      <c r="E16" s="142"/>
      <c r="F16" s="142"/>
      <c r="G16" s="42">
        <v>7271</v>
      </c>
      <c r="H16" s="43"/>
      <c r="I16" s="43"/>
      <c r="J16" s="44"/>
      <c r="K16" s="33"/>
      <c r="L16" s="45"/>
      <c r="M16" s="45"/>
      <c r="N16" s="45"/>
      <c r="O16" s="45"/>
      <c r="P16" s="45"/>
      <c r="Q16" s="45"/>
      <c r="R16" s="45">
        <f t="shared" si="0"/>
        <v>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0</v>
      </c>
      <c r="AI16" s="47">
        <f t="shared" si="5"/>
        <v>0</v>
      </c>
      <c r="AJ16" s="47">
        <f t="shared" si="6"/>
        <v>0</v>
      </c>
      <c r="AK16" s="48" t="str">
        <f t="shared" si="7"/>
        <v/>
      </c>
      <c r="AL16" s="47"/>
      <c r="AM16" s="49"/>
    </row>
    <row r="17" spans="2:39">
      <c r="B17" s="28">
        <v>9</v>
      </c>
      <c r="C17" s="41">
        <v>3</v>
      </c>
      <c r="D17" s="142" t="s">
        <v>82</v>
      </c>
      <c r="E17" s="142"/>
      <c r="F17" s="142"/>
      <c r="G17" s="42">
        <v>5303</v>
      </c>
      <c r="H17" s="43">
        <v>4618</v>
      </c>
      <c r="I17" s="43">
        <v>4800</v>
      </c>
      <c r="J17" s="44">
        <v>4236</v>
      </c>
      <c r="K17" s="33"/>
      <c r="L17" s="45">
        <v>4675</v>
      </c>
      <c r="M17" s="45"/>
      <c r="N17" s="45"/>
      <c r="O17" s="45">
        <v>4675</v>
      </c>
      <c r="P17" s="45"/>
      <c r="Q17" s="45"/>
      <c r="R17" s="45">
        <f t="shared" si="0"/>
        <v>4675</v>
      </c>
      <c r="S17" s="45">
        <f t="shared" si="1"/>
        <v>0</v>
      </c>
      <c r="T17" s="33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>
        <f t="shared" si="2"/>
        <v>0</v>
      </c>
      <c r="AF17" s="45">
        <f t="shared" si="3"/>
        <v>0</v>
      </c>
      <c r="AG17" s="36"/>
      <c r="AH17" s="46">
        <f t="shared" si="4"/>
        <v>4675</v>
      </c>
      <c r="AI17" s="47">
        <f t="shared" si="5"/>
        <v>4675</v>
      </c>
      <c r="AJ17" s="47">
        <f t="shared" si="6"/>
        <v>0</v>
      </c>
      <c r="AK17" s="48">
        <f t="shared" si="7"/>
        <v>1</v>
      </c>
      <c r="AL17" s="47">
        <v>6171</v>
      </c>
      <c r="AM17" s="49">
        <v>6275</v>
      </c>
    </row>
    <row r="18" spans="2:39">
      <c r="B18" s="28">
        <v>10</v>
      </c>
      <c r="C18" s="59"/>
      <c r="D18" s="60" t="s">
        <v>83</v>
      </c>
      <c r="E18" s="143" t="s">
        <v>82</v>
      </c>
      <c r="F18" s="143"/>
      <c r="G18" s="61"/>
      <c r="H18" s="62"/>
      <c r="I18" s="62">
        <v>4800</v>
      </c>
      <c r="J18" s="63"/>
      <c r="K18" s="33"/>
      <c r="L18" s="64">
        <v>4675</v>
      </c>
      <c r="M18" s="64"/>
      <c r="N18" s="64"/>
      <c r="O18" s="64">
        <v>4675</v>
      </c>
      <c r="P18" s="64"/>
      <c r="Q18" s="64"/>
      <c r="R18" s="64">
        <f t="shared" si="0"/>
        <v>4675</v>
      </c>
      <c r="S18" s="64">
        <f t="shared" si="1"/>
        <v>0</v>
      </c>
      <c r="T18" s="3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>
        <f t="shared" si="2"/>
        <v>0</v>
      </c>
      <c r="AF18" s="64">
        <f t="shared" si="3"/>
        <v>0</v>
      </c>
      <c r="AG18" s="33"/>
      <c r="AH18" s="65">
        <f t="shared" si="4"/>
        <v>4675</v>
      </c>
      <c r="AI18" s="66">
        <f t="shared" si="5"/>
        <v>4675</v>
      </c>
      <c r="AJ18" s="66">
        <f t="shared" si="6"/>
        <v>0</v>
      </c>
      <c r="AK18" s="67">
        <f t="shared" si="7"/>
        <v>1</v>
      </c>
      <c r="AL18" s="66"/>
      <c r="AM18" s="68"/>
    </row>
    <row r="19" spans="2:39">
      <c r="B19" s="28">
        <v>11</v>
      </c>
      <c r="C19" s="59"/>
      <c r="D19" s="69"/>
      <c r="E19" s="70">
        <v>1</v>
      </c>
      <c r="F19" s="71" t="s">
        <v>33</v>
      </c>
      <c r="G19" s="72"/>
      <c r="H19" s="73"/>
      <c r="I19" s="73">
        <v>4800</v>
      </c>
      <c r="J19" s="74"/>
      <c r="K19" s="75"/>
      <c r="L19" s="76">
        <v>4675</v>
      </c>
      <c r="M19" s="76"/>
      <c r="N19" s="76"/>
      <c r="O19" s="76">
        <v>4675</v>
      </c>
      <c r="P19" s="76"/>
      <c r="Q19" s="76"/>
      <c r="R19" s="76">
        <f t="shared" si="0"/>
        <v>4675</v>
      </c>
      <c r="S19" s="76">
        <f t="shared" si="1"/>
        <v>0</v>
      </c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>
        <f t="shared" si="2"/>
        <v>0</v>
      </c>
      <c r="AF19" s="76">
        <f t="shared" si="3"/>
        <v>0</v>
      </c>
      <c r="AG19" s="75"/>
      <c r="AH19" s="77">
        <f t="shared" si="4"/>
        <v>4675</v>
      </c>
      <c r="AI19" s="78">
        <f t="shared" si="5"/>
        <v>4675</v>
      </c>
      <c r="AJ19" s="78">
        <f t="shared" si="6"/>
        <v>0</v>
      </c>
      <c r="AK19" s="79">
        <f t="shared" si="7"/>
        <v>1</v>
      </c>
      <c r="AL19" s="78"/>
      <c r="AM19" s="80"/>
    </row>
    <row r="20" spans="2:39">
      <c r="B20" s="81"/>
      <c r="C20" s="81"/>
      <c r="D20" s="81"/>
      <c r="E20" s="81"/>
      <c r="F20" s="81"/>
      <c r="G20" s="81"/>
      <c r="H20" s="81"/>
      <c r="I20" s="81"/>
      <c r="J20" s="81"/>
      <c r="K20" s="3"/>
      <c r="L20" s="81"/>
      <c r="M20" s="81"/>
      <c r="N20" s="81"/>
      <c r="O20" s="81"/>
      <c r="P20" s="81"/>
      <c r="Q20" s="81"/>
      <c r="R20" s="81"/>
      <c r="S20" s="81"/>
      <c r="T20" s="3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2"/>
      <c r="AH20" s="81"/>
      <c r="AI20" s="81"/>
      <c r="AJ20" s="81"/>
      <c r="AK20" s="81"/>
      <c r="AL20" s="81"/>
      <c r="AM20" s="81"/>
    </row>
  </sheetData>
  <mergeCells count="35">
    <mergeCell ref="E18:F18"/>
    <mergeCell ref="D9:F9"/>
    <mergeCell ref="D10:F10"/>
    <mergeCell ref="E11:F11"/>
    <mergeCell ref="E13:F13"/>
    <mergeCell ref="D16:F16"/>
    <mergeCell ref="D17:F17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26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5" width="8.7109375" customWidth="1"/>
    <col min="16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84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5</v>
      </c>
      <c r="D9" s="141" t="s">
        <v>85</v>
      </c>
      <c r="E9" s="141"/>
      <c r="F9" s="141"/>
      <c r="G9" s="30">
        <v>58294</v>
      </c>
      <c r="H9" s="31">
        <v>150803</v>
      </c>
      <c r="I9" s="31">
        <v>39488</v>
      </c>
      <c r="J9" s="32">
        <v>37325</v>
      </c>
      <c r="K9" s="33"/>
      <c r="L9" s="34">
        <v>32465</v>
      </c>
      <c r="M9" s="35"/>
      <c r="N9" s="35"/>
      <c r="O9" s="35">
        <v>32465</v>
      </c>
      <c r="P9" s="35"/>
      <c r="Q9" s="35"/>
      <c r="R9" s="35">
        <f t="shared" ref="R9:R25" si="0">SUM(M9:Q9)</f>
        <v>32465</v>
      </c>
      <c r="S9" s="35">
        <f t="shared" ref="S9:S25" si="1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25" si="2">SUM(V9:AD9)</f>
        <v>0</v>
      </c>
      <c r="AF9" s="35">
        <f t="shared" ref="AF9:AF25" si="3">AE9-U9</f>
        <v>0</v>
      </c>
      <c r="AG9" s="36"/>
      <c r="AH9" s="37">
        <f t="shared" ref="AH9:AH25" si="4">L9+U9</f>
        <v>32465</v>
      </c>
      <c r="AI9" s="38">
        <f t="shared" ref="AI9:AI25" si="5">R9+AE9</f>
        <v>32465</v>
      </c>
      <c r="AJ9" s="38">
        <f t="shared" ref="AJ9:AJ25" si="6">AI9-AH9</f>
        <v>0</v>
      </c>
      <c r="AK9" s="39">
        <f t="shared" ref="AK9:AK25" si="7">IF(AH9=0,"",AI9/AH9)</f>
        <v>1</v>
      </c>
      <c r="AL9" s="38">
        <v>40465</v>
      </c>
      <c r="AM9" s="40">
        <v>40465</v>
      </c>
    </row>
    <row r="10" spans="1:39">
      <c r="B10" s="28">
        <v>2</v>
      </c>
      <c r="C10" s="41">
        <v>1</v>
      </c>
      <c r="D10" s="142" t="s">
        <v>86</v>
      </c>
      <c r="E10" s="142"/>
      <c r="F10" s="142"/>
      <c r="G10" s="42">
        <v>20748</v>
      </c>
      <c r="H10" s="43">
        <v>34541</v>
      </c>
      <c r="I10" s="43">
        <v>35000</v>
      </c>
      <c r="J10" s="44">
        <v>32308</v>
      </c>
      <c r="K10" s="33"/>
      <c r="L10" s="45">
        <v>30000</v>
      </c>
      <c r="M10" s="45"/>
      <c r="N10" s="45"/>
      <c r="O10" s="45">
        <v>30000</v>
      </c>
      <c r="P10" s="45"/>
      <c r="Q10" s="45"/>
      <c r="R10" s="45">
        <f t="shared" si="0"/>
        <v>30000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30000</v>
      </c>
      <c r="AI10" s="47">
        <f t="shared" si="5"/>
        <v>30000</v>
      </c>
      <c r="AJ10" s="47">
        <f t="shared" si="6"/>
        <v>0</v>
      </c>
      <c r="AK10" s="48">
        <f t="shared" si="7"/>
        <v>1</v>
      </c>
      <c r="AL10" s="47">
        <v>38000</v>
      </c>
      <c r="AM10" s="49">
        <v>38000</v>
      </c>
    </row>
    <row r="11" spans="1:39">
      <c r="B11" s="28">
        <v>3</v>
      </c>
      <c r="C11" s="59"/>
      <c r="D11" s="60" t="s">
        <v>29</v>
      </c>
      <c r="E11" s="143" t="s">
        <v>30</v>
      </c>
      <c r="F11" s="143"/>
      <c r="G11" s="61"/>
      <c r="H11" s="62"/>
      <c r="I11" s="62">
        <v>35000</v>
      </c>
      <c r="J11" s="63"/>
      <c r="K11" s="33"/>
      <c r="L11" s="64">
        <v>30000</v>
      </c>
      <c r="M11" s="64"/>
      <c r="N11" s="64"/>
      <c r="O11" s="64">
        <v>30000</v>
      </c>
      <c r="P11" s="64"/>
      <c r="Q11" s="64"/>
      <c r="R11" s="64">
        <f t="shared" si="0"/>
        <v>30000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30000</v>
      </c>
      <c r="AI11" s="66">
        <f t="shared" si="5"/>
        <v>30000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87</v>
      </c>
      <c r="G12" s="72"/>
      <c r="H12" s="73"/>
      <c r="I12" s="73">
        <v>35000</v>
      </c>
      <c r="J12" s="74"/>
      <c r="K12" s="75"/>
      <c r="L12" s="76">
        <v>30000</v>
      </c>
      <c r="M12" s="76"/>
      <c r="N12" s="76"/>
      <c r="O12" s="76">
        <v>30000</v>
      </c>
      <c r="P12" s="76"/>
      <c r="Q12" s="76"/>
      <c r="R12" s="76">
        <f t="shared" si="0"/>
        <v>30000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30000</v>
      </c>
      <c r="AI12" s="78">
        <f t="shared" si="5"/>
        <v>30000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41">
        <v>2</v>
      </c>
      <c r="D13" s="142" t="s">
        <v>88</v>
      </c>
      <c r="E13" s="142"/>
      <c r="F13" s="142"/>
      <c r="G13" s="42">
        <v>37546</v>
      </c>
      <c r="H13" s="43">
        <v>116262</v>
      </c>
      <c r="I13" s="43">
        <v>4488</v>
      </c>
      <c r="J13" s="44">
        <v>5017</v>
      </c>
      <c r="K13" s="33"/>
      <c r="L13" s="45">
        <v>2465</v>
      </c>
      <c r="M13" s="45"/>
      <c r="N13" s="45"/>
      <c r="O13" s="45">
        <v>2465</v>
      </c>
      <c r="P13" s="45"/>
      <c r="Q13" s="45"/>
      <c r="R13" s="45">
        <f t="shared" si="0"/>
        <v>2465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2465</v>
      </c>
      <c r="AI13" s="47">
        <f t="shared" si="5"/>
        <v>2465</v>
      </c>
      <c r="AJ13" s="47">
        <f t="shared" si="6"/>
        <v>0</v>
      </c>
      <c r="AK13" s="48">
        <f t="shared" si="7"/>
        <v>1</v>
      </c>
      <c r="AL13" s="47">
        <v>2465</v>
      </c>
      <c r="AM13" s="49">
        <v>2465</v>
      </c>
    </row>
    <row r="14" spans="1:39">
      <c r="B14" s="28">
        <v>6</v>
      </c>
      <c r="C14" s="59"/>
      <c r="D14" s="60" t="s">
        <v>29</v>
      </c>
      <c r="E14" s="143" t="s">
        <v>30</v>
      </c>
      <c r="F14" s="143"/>
      <c r="G14" s="61"/>
      <c r="H14" s="62"/>
      <c r="I14" s="62">
        <v>705</v>
      </c>
      <c r="J14" s="63"/>
      <c r="K14" s="33"/>
      <c r="L14" s="64">
        <v>350</v>
      </c>
      <c r="M14" s="64"/>
      <c r="N14" s="64"/>
      <c r="O14" s="64">
        <v>350</v>
      </c>
      <c r="P14" s="64"/>
      <c r="Q14" s="64"/>
      <c r="R14" s="64">
        <f t="shared" si="0"/>
        <v>350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350</v>
      </c>
      <c r="AI14" s="66">
        <f t="shared" si="5"/>
        <v>350</v>
      </c>
      <c r="AJ14" s="66">
        <f t="shared" si="6"/>
        <v>0</v>
      </c>
      <c r="AK14" s="67">
        <f t="shared" si="7"/>
        <v>1</v>
      </c>
      <c r="AL14" s="66"/>
      <c r="AM14" s="68"/>
    </row>
    <row r="15" spans="1:39">
      <c r="B15" s="28">
        <v>7</v>
      </c>
      <c r="C15" s="59"/>
      <c r="D15" s="69"/>
      <c r="E15" s="70">
        <v>1</v>
      </c>
      <c r="F15" s="71" t="s">
        <v>33</v>
      </c>
      <c r="G15" s="72"/>
      <c r="H15" s="73"/>
      <c r="I15" s="73">
        <v>705</v>
      </c>
      <c r="J15" s="74"/>
      <c r="K15" s="75"/>
      <c r="L15" s="76">
        <v>350</v>
      </c>
      <c r="M15" s="76"/>
      <c r="N15" s="76"/>
      <c r="O15" s="76">
        <v>350</v>
      </c>
      <c r="P15" s="76"/>
      <c r="Q15" s="76"/>
      <c r="R15" s="76">
        <f t="shared" si="0"/>
        <v>350</v>
      </c>
      <c r="S15" s="76">
        <f t="shared" si="1"/>
        <v>0</v>
      </c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>
        <f t="shared" si="2"/>
        <v>0</v>
      </c>
      <c r="AF15" s="76">
        <f t="shared" si="3"/>
        <v>0</v>
      </c>
      <c r="AG15" s="75"/>
      <c r="AH15" s="77">
        <f t="shared" si="4"/>
        <v>350</v>
      </c>
      <c r="AI15" s="78">
        <f t="shared" si="5"/>
        <v>350</v>
      </c>
      <c r="AJ15" s="78">
        <f t="shared" si="6"/>
        <v>0</v>
      </c>
      <c r="AK15" s="79">
        <f t="shared" si="7"/>
        <v>1</v>
      </c>
      <c r="AL15" s="78"/>
      <c r="AM15" s="80"/>
    </row>
    <row r="16" spans="1:39">
      <c r="B16" s="28">
        <v>8</v>
      </c>
      <c r="C16" s="59"/>
      <c r="D16" s="60" t="s">
        <v>89</v>
      </c>
      <c r="E16" s="143" t="s">
        <v>90</v>
      </c>
      <c r="F16" s="143"/>
      <c r="G16" s="61"/>
      <c r="H16" s="62"/>
      <c r="I16" s="62"/>
      <c r="J16" s="63"/>
      <c r="K16" s="33"/>
      <c r="L16" s="64"/>
      <c r="M16" s="64"/>
      <c r="N16" s="64"/>
      <c r="O16" s="64"/>
      <c r="P16" s="64"/>
      <c r="Q16" s="64"/>
      <c r="R16" s="64">
        <f t="shared" si="0"/>
        <v>0</v>
      </c>
      <c r="S16" s="64">
        <f t="shared" si="1"/>
        <v>0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0</v>
      </c>
      <c r="AI16" s="66">
        <f t="shared" si="5"/>
        <v>0</v>
      </c>
      <c r="AJ16" s="66">
        <f t="shared" si="6"/>
        <v>0</v>
      </c>
      <c r="AK16" s="67" t="str">
        <f t="shared" si="7"/>
        <v/>
      </c>
      <c r="AL16" s="66"/>
      <c r="AM16" s="68"/>
    </row>
    <row r="17" spans="2:39">
      <c r="B17" s="28">
        <v>9</v>
      </c>
      <c r="C17" s="59"/>
      <c r="D17" s="69"/>
      <c r="E17" s="70">
        <v>1</v>
      </c>
      <c r="F17" s="71" t="s">
        <v>91</v>
      </c>
      <c r="G17" s="72"/>
      <c r="H17" s="73"/>
      <c r="I17" s="73"/>
      <c r="J17" s="74"/>
      <c r="K17" s="75"/>
      <c r="L17" s="76"/>
      <c r="M17" s="76"/>
      <c r="N17" s="76"/>
      <c r="O17" s="76"/>
      <c r="P17" s="76"/>
      <c r="Q17" s="76"/>
      <c r="R17" s="76">
        <f t="shared" si="0"/>
        <v>0</v>
      </c>
      <c r="S17" s="76">
        <f t="shared" si="1"/>
        <v>0</v>
      </c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f t="shared" si="2"/>
        <v>0</v>
      </c>
      <c r="AF17" s="76">
        <f t="shared" si="3"/>
        <v>0</v>
      </c>
      <c r="AG17" s="75"/>
      <c r="AH17" s="77">
        <f t="shared" si="4"/>
        <v>0</v>
      </c>
      <c r="AI17" s="78">
        <f t="shared" si="5"/>
        <v>0</v>
      </c>
      <c r="AJ17" s="78">
        <f t="shared" si="6"/>
        <v>0</v>
      </c>
      <c r="AK17" s="79" t="str">
        <f t="shared" si="7"/>
        <v/>
      </c>
      <c r="AL17" s="78"/>
      <c r="AM17" s="80"/>
    </row>
    <row r="18" spans="2:39">
      <c r="B18" s="28">
        <v>10</v>
      </c>
      <c r="C18" s="59"/>
      <c r="D18" s="60" t="s">
        <v>92</v>
      </c>
      <c r="E18" s="143" t="s">
        <v>88</v>
      </c>
      <c r="F18" s="143"/>
      <c r="G18" s="61"/>
      <c r="H18" s="62"/>
      <c r="I18" s="62">
        <v>2115</v>
      </c>
      <c r="J18" s="63"/>
      <c r="K18" s="33"/>
      <c r="L18" s="64">
        <v>2115</v>
      </c>
      <c r="M18" s="64"/>
      <c r="N18" s="64"/>
      <c r="O18" s="64">
        <v>2115</v>
      </c>
      <c r="P18" s="64"/>
      <c r="Q18" s="64"/>
      <c r="R18" s="64">
        <f t="shared" si="0"/>
        <v>2115</v>
      </c>
      <c r="S18" s="64">
        <f t="shared" si="1"/>
        <v>0</v>
      </c>
      <c r="T18" s="3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>
        <f t="shared" si="2"/>
        <v>0</v>
      </c>
      <c r="AF18" s="64">
        <f t="shared" si="3"/>
        <v>0</v>
      </c>
      <c r="AG18" s="33"/>
      <c r="AH18" s="65">
        <f t="shared" si="4"/>
        <v>2115</v>
      </c>
      <c r="AI18" s="66">
        <f t="shared" si="5"/>
        <v>2115</v>
      </c>
      <c r="AJ18" s="66">
        <f t="shared" si="6"/>
        <v>0</v>
      </c>
      <c r="AK18" s="67">
        <f t="shared" si="7"/>
        <v>1</v>
      </c>
      <c r="AL18" s="66"/>
      <c r="AM18" s="68"/>
    </row>
    <row r="19" spans="2:39">
      <c r="B19" s="28">
        <v>11</v>
      </c>
      <c r="C19" s="59"/>
      <c r="D19" s="69"/>
      <c r="E19" s="70">
        <v>1</v>
      </c>
      <c r="F19" s="71" t="s">
        <v>87</v>
      </c>
      <c r="G19" s="72"/>
      <c r="H19" s="73"/>
      <c r="I19" s="73">
        <v>2115</v>
      </c>
      <c r="J19" s="74"/>
      <c r="K19" s="75"/>
      <c r="L19" s="76">
        <v>2115</v>
      </c>
      <c r="M19" s="76"/>
      <c r="N19" s="76"/>
      <c r="O19" s="76">
        <v>2115</v>
      </c>
      <c r="P19" s="76"/>
      <c r="Q19" s="76"/>
      <c r="R19" s="76">
        <f t="shared" si="0"/>
        <v>2115</v>
      </c>
      <c r="S19" s="76">
        <f t="shared" si="1"/>
        <v>0</v>
      </c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>
        <f t="shared" si="2"/>
        <v>0</v>
      </c>
      <c r="AF19" s="76">
        <f t="shared" si="3"/>
        <v>0</v>
      </c>
      <c r="AG19" s="75"/>
      <c r="AH19" s="77">
        <f t="shared" si="4"/>
        <v>2115</v>
      </c>
      <c r="AI19" s="78">
        <f t="shared" si="5"/>
        <v>2115</v>
      </c>
      <c r="AJ19" s="78">
        <f t="shared" si="6"/>
        <v>0</v>
      </c>
      <c r="AK19" s="79">
        <f t="shared" si="7"/>
        <v>1</v>
      </c>
      <c r="AL19" s="78"/>
      <c r="AM19" s="80"/>
    </row>
    <row r="20" spans="2:39">
      <c r="B20" s="28">
        <v>12</v>
      </c>
      <c r="C20" s="59"/>
      <c r="D20" s="60" t="s">
        <v>55</v>
      </c>
      <c r="E20" s="143" t="s">
        <v>56</v>
      </c>
      <c r="F20" s="143"/>
      <c r="G20" s="61"/>
      <c r="H20" s="62"/>
      <c r="I20" s="62">
        <v>1099</v>
      </c>
      <c r="J20" s="63"/>
      <c r="K20" s="33"/>
      <c r="L20" s="64"/>
      <c r="M20" s="64"/>
      <c r="N20" s="64"/>
      <c r="O20" s="64"/>
      <c r="P20" s="64"/>
      <c r="Q20" s="64"/>
      <c r="R20" s="64">
        <f t="shared" si="0"/>
        <v>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0</v>
      </c>
      <c r="AI20" s="66">
        <f t="shared" si="5"/>
        <v>0</v>
      </c>
      <c r="AJ20" s="66">
        <f t="shared" si="6"/>
        <v>0</v>
      </c>
      <c r="AK20" s="67" t="str">
        <f t="shared" si="7"/>
        <v/>
      </c>
      <c r="AL20" s="66"/>
      <c r="AM20" s="68"/>
    </row>
    <row r="21" spans="2:39">
      <c r="B21" s="28">
        <v>13</v>
      </c>
      <c r="C21" s="59"/>
      <c r="D21" s="69"/>
      <c r="E21" s="70">
        <v>1</v>
      </c>
      <c r="F21" s="71" t="s">
        <v>91</v>
      </c>
      <c r="G21" s="72"/>
      <c r="H21" s="73"/>
      <c r="I21" s="73">
        <v>1099</v>
      </c>
      <c r="J21" s="74"/>
      <c r="K21" s="75"/>
      <c r="L21" s="76"/>
      <c r="M21" s="76"/>
      <c r="N21" s="76"/>
      <c r="O21" s="76"/>
      <c r="P21" s="76"/>
      <c r="Q21" s="76"/>
      <c r="R21" s="76">
        <f t="shared" si="0"/>
        <v>0</v>
      </c>
      <c r="S21" s="76">
        <f t="shared" si="1"/>
        <v>0</v>
      </c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>
        <f t="shared" si="2"/>
        <v>0</v>
      </c>
      <c r="AF21" s="76">
        <f t="shared" si="3"/>
        <v>0</v>
      </c>
      <c r="AG21" s="75"/>
      <c r="AH21" s="77">
        <f t="shared" si="4"/>
        <v>0</v>
      </c>
      <c r="AI21" s="78">
        <f t="shared" si="5"/>
        <v>0</v>
      </c>
      <c r="AJ21" s="78">
        <f t="shared" si="6"/>
        <v>0</v>
      </c>
      <c r="AK21" s="79" t="str">
        <f t="shared" si="7"/>
        <v/>
      </c>
      <c r="AL21" s="78"/>
      <c r="AM21" s="80"/>
    </row>
    <row r="22" spans="2:39">
      <c r="B22" s="28">
        <v>14</v>
      </c>
      <c r="C22" s="59"/>
      <c r="D22" s="60" t="s">
        <v>93</v>
      </c>
      <c r="E22" s="143" t="s">
        <v>94</v>
      </c>
      <c r="F22" s="143"/>
      <c r="G22" s="61"/>
      <c r="H22" s="62"/>
      <c r="I22" s="62">
        <v>384</v>
      </c>
      <c r="J22" s="63"/>
      <c r="K22" s="33"/>
      <c r="L22" s="64"/>
      <c r="M22" s="64"/>
      <c r="N22" s="64"/>
      <c r="O22" s="64"/>
      <c r="P22" s="64"/>
      <c r="Q22" s="64"/>
      <c r="R22" s="64">
        <f t="shared" si="0"/>
        <v>0</v>
      </c>
      <c r="S22" s="64">
        <f t="shared" si="1"/>
        <v>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0</v>
      </c>
      <c r="AI22" s="66">
        <f t="shared" si="5"/>
        <v>0</v>
      </c>
      <c r="AJ22" s="66">
        <f t="shared" si="6"/>
        <v>0</v>
      </c>
      <c r="AK22" s="67" t="str">
        <f t="shared" si="7"/>
        <v/>
      </c>
      <c r="AL22" s="66"/>
      <c r="AM22" s="68"/>
    </row>
    <row r="23" spans="2:39">
      <c r="B23" s="28">
        <v>15</v>
      </c>
      <c r="C23" s="59"/>
      <c r="D23" s="69"/>
      <c r="E23" s="70">
        <v>1</v>
      </c>
      <c r="F23" s="71" t="s">
        <v>33</v>
      </c>
      <c r="G23" s="72"/>
      <c r="H23" s="73"/>
      <c r="I23" s="73">
        <v>384</v>
      </c>
      <c r="J23" s="74"/>
      <c r="K23" s="75"/>
      <c r="L23" s="76"/>
      <c r="M23" s="76"/>
      <c r="N23" s="76"/>
      <c r="O23" s="76"/>
      <c r="P23" s="76"/>
      <c r="Q23" s="76"/>
      <c r="R23" s="76">
        <f t="shared" si="0"/>
        <v>0</v>
      </c>
      <c r="S23" s="76">
        <f t="shared" si="1"/>
        <v>0</v>
      </c>
      <c r="T23" s="7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>
        <f t="shared" si="2"/>
        <v>0</v>
      </c>
      <c r="AF23" s="76">
        <f t="shared" si="3"/>
        <v>0</v>
      </c>
      <c r="AG23" s="75"/>
      <c r="AH23" s="77">
        <f t="shared" si="4"/>
        <v>0</v>
      </c>
      <c r="AI23" s="78">
        <f t="shared" si="5"/>
        <v>0</v>
      </c>
      <c r="AJ23" s="78">
        <f t="shared" si="6"/>
        <v>0</v>
      </c>
      <c r="AK23" s="79" t="str">
        <f t="shared" si="7"/>
        <v/>
      </c>
      <c r="AL23" s="78"/>
      <c r="AM23" s="80"/>
    </row>
    <row r="24" spans="2:39">
      <c r="B24" s="28">
        <v>16</v>
      </c>
      <c r="C24" s="59"/>
      <c r="D24" s="60" t="s">
        <v>95</v>
      </c>
      <c r="E24" s="143" t="s">
        <v>96</v>
      </c>
      <c r="F24" s="143"/>
      <c r="G24" s="61"/>
      <c r="H24" s="62"/>
      <c r="I24" s="62">
        <v>185</v>
      </c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 t="str">
        <f t="shared" si="7"/>
        <v/>
      </c>
      <c r="AL24" s="66"/>
      <c r="AM24" s="68"/>
    </row>
    <row r="25" spans="2:39">
      <c r="B25" s="28">
        <v>17</v>
      </c>
      <c r="C25" s="59"/>
      <c r="D25" s="69"/>
      <c r="E25" s="70">
        <v>1</v>
      </c>
      <c r="F25" s="71" t="s">
        <v>33</v>
      </c>
      <c r="G25" s="72"/>
      <c r="H25" s="73"/>
      <c r="I25" s="73">
        <v>185</v>
      </c>
      <c r="J25" s="74"/>
      <c r="K25" s="75"/>
      <c r="L25" s="76"/>
      <c r="M25" s="76"/>
      <c r="N25" s="76"/>
      <c r="O25" s="76"/>
      <c r="P25" s="76"/>
      <c r="Q25" s="76"/>
      <c r="R25" s="76">
        <f t="shared" si="0"/>
        <v>0</v>
      </c>
      <c r="S25" s="76">
        <f t="shared" si="1"/>
        <v>0</v>
      </c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f t="shared" si="2"/>
        <v>0</v>
      </c>
      <c r="AF25" s="76">
        <f t="shared" si="3"/>
        <v>0</v>
      </c>
      <c r="AG25" s="75"/>
      <c r="AH25" s="77">
        <f t="shared" si="4"/>
        <v>0</v>
      </c>
      <c r="AI25" s="78">
        <f t="shared" si="5"/>
        <v>0</v>
      </c>
      <c r="AJ25" s="78">
        <f t="shared" si="6"/>
        <v>0</v>
      </c>
      <c r="AK25" s="79" t="str">
        <f t="shared" si="7"/>
        <v/>
      </c>
      <c r="AL25" s="78"/>
      <c r="AM25" s="80"/>
    </row>
    <row r="26" spans="2:39">
      <c r="B26" s="81"/>
      <c r="C26" s="81"/>
      <c r="D26" s="81"/>
      <c r="E26" s="81"/>
      <c r="F26" s="81"/>
      <c r="G26" s="81"/>
      <c r="H26" s="81"/>
      <c r="I26" s="81"/>
      <c r="J26" s="81"/>
      <c r="K26" s="3"/>
      <c r="L26" s="81"/>
      <c r="M26" s="81"/>
      <c r="N26" s="81"/>
      <c r="O26" s="81"/>
      <c r="P26" s="81"/>
      <c r="Q26" s="81"/>
      <c r="R26" s="81"/>
      <c r="S26" s="81"/>
      <c r="T26" s="3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2"/>
      <c r="AH26" s="81"/>
      <c r="AI26" s="81"/>
      <c r="AJ26" s="81"/>
      <c r="AK26" s="81"/>
      <c r="AL26" s="81"/>
      <c r="AM26" s="81"/>
    </row>
  </sheetData>
  <mergeCells count="38">
    <mergeCell ref="E18:F18"/>
    <mergeCell ref="E20:F20"/>
    <mergeCell ref="E22:F22"/>
    <mergeCell ref="E24:F24"/>
    <mergeCell ref="D9:F9"/>
    <mergeCell ref="D10:F10"/>
    <mergeCell ref="E11:F11"/>
    <mergeCell ref="D13:F13"/>
    <mergeCell ref="E14:F14"/>
    <mergeCell ref="E16:F16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3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5" width="8.7109375" customWidth="1"/>
    <col min="16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97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6</v>
      </c>
      <c r="D9" s="141" t="s">
        <v>98</v>
      </c>
      <c r="E9" s="141"/>
      <c r="F9" s="141"/>
      <c r="G9" s="30">
        <v>108</v>
      </c>
      <c r="H9" s="31">
        <v>197</v>
      </c>
      <c r="I9" s="31">
        <v>400</v>
      </c>
      <c r="J9" s="32">
        <v>163</v>
      </c>
      <c r="K9" s="33"/>
      <c r="L9" s="34">
        <v>1449</v>
      </c>
      <c r="M9" s="35"/>
      <c r="N9" s="35"/>
      <c r="O9" s="35">
        <v>1449</v>
      </c>
      <c r="P9" s="35"/>
      <c r="Q9" s="35"/>
      <c r="R9" s="35">
        <f>SUM(M9:Q9)</f>
        <v>1449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1449</v>
      </c>
      <c r="AI9" s="38">
        <f>R9+AE9</f>
        <v>1449</v>
      </c>
      <c r="AJ9" s="38">
        <f>AI9-AH9</f>
        <v>0</v>
      </c>
      <c r="AK9" s="39">
        <f>IF(AH9=0,"",AI9/AH9)</f>
        <v>1</v>
      </c>
      <c r="AL9" s="38">
        <v>400</v>
      </c>
      <c r="AM9" s="40">
        <v>400</v>
      </c>
    </row>
    <row r="10" spans="1:39">
      <c r="B10" s="28">
        <v>2</v>
      </c>
      <c r="C10" s="41">
        <v>1</v>
      </c>
      <c r="D10" s="142" t="s">
        <v>99</v>
      </c>
      <c r="E10" s="142"/>
      <c r="F10" s="142"/>
      <c r="G10" s="42">
        <v>108</v>
      </c>
      <c r="H10" s="43">
        <v>197</v>
      </c>
      <c r="I10" s="43">
        <v>400</v>
      </c>
      <c r="J10" s="44">
        <v>163</v>
      </c>
      <c r="K10" s="33"/>
      <c r="L10" s="45">
        <v>1449</v>
      </c>
      <c r="M10" s="45"/>
      <c r="N10" s="45"/>
      <c r="O10" s="45">
        <v>1449</v>
      </c>
      <c r="P10" s="45"/>
      <c r="Q10" s="45"/>
      <c r="R10" s="45">
        <f>SUM(M10:Q10)</f>
        <v>1449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1449</v>
      </c>
      <c r="AI10" s="47">
        <f>R10+AE10</f>
        <v>1449</v>
      </c>
      <c r="AJ10" s="47">
        <f>AI10-AH10</f>
        <v>0</v>
      </c>
      <c r="AK10" s="48">
        <f>IF(AH10=0,"",AI10/AH10)</f>
        <v>1</v>
      </c>
      <c r="AL10" s="47">
        <v>400</v>
      </c>
      <c r="AM10" s="49">
        <v>400</v>
      </c>
    </row>
    <row r="11" spans="1:39">
      <c r="B11" s="28">
        <v>3</v>
      </c>
      <c r="C11" s="59"/>
      <c r="D11" s="60" t="s">
        <v>100</v>
      </c>
      <c r="E11" s="143" t="s">
        <v>101</v>
      </c>
      <c r="F11" s="143"/>
      <c r="G11" s="61"/>
      <c r="H11" s="62"/>
      <c r="I11" s="62"/>
      <c r="J11" s="63"/>
      <c r="K11" s="33"/>
      <c r="L11" s="64">
        <v>1049</v>
      </c>
      <c r="M11" s="64"/>
      <c r="N11" s="64"/>
      <c r="O11" s="64">
        <v>1049</v>
      </c>
      <c r="P11" s="64"/>
      <c r="Q11" s="64"/>
      <c r="R11" s="64">
        <f>SUM(M11:Q11)</f>
        <v>1049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1049</v>
      </c>
      <c r="AI11" s="66">
        <f>R11+AE11</f>
        <v>1049</v>
      </c>
      <c r="AJ11" s="66">
        <f>AI11-AH11</f>
        <v>0</v>
      </c>
      <c r="AK11" s="67">
        <f>IF(AH11=0,"",AI11/AH11)</f>
        <v>1</v>
      </c>
      <c r="AL11" s="66"/>
      <c r="AM11" s="68"/>
    </row>
    <row r="12" spans="1:39">
      <c r="B12" s="28">
        <v>4</v>
      </c>
      <c r="C12" s="59"/>
      <c r="D12" s="60" t="s">
        <v>102</v>
      </c>
      <c r="E12" s="143" t="s">
        <v>98</v>
      </c>
      <c r="F12" s="143"/>
      <c r="G12" s="61"/>
      <c r="H12" s="62"/>
      <c r="I12" s="62"/>
      <c r="J12" s="63"/>
      <c r="K12" s="33"/>
      <c r="L12" s="64">
        <v>400</v>
      </c>
      <c r="M12" s="64"/>
      <c r="N12" s="64"/>
      <c r="O12" s="64">
        <v>400</v>
      </c>
      <c r="P12" s="64"/>
      <c r="Q12" s="64"/>
      <c r="R12" s="64">
        <f>SUM(M12:Q12)</f>
        <v>400</v>
      </c>
      <c r="S12" s="64">
        <f>R12-L12</f>
        <v>0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>SUM(V12:AD12)</f>
        <v>0</v>
      </c>
      <c r="AF12" s="64">
        <f>AE12-U12</f>
        <v>0</v>
      </c>
      <c r="AG12" s="33"/>
      <c r="AH12" s="65">
        <f>L12+U12</f>
        <v>400</v>
      </c>
      <c r="AI12" s="66">
        <f>R12+AE12</f>
        <v>400</v>
      </c>
      <c r="AJ12" s="66">
        <f>AI12-AH12</f>
        <v>0</v>
      </c>
      <c r="AK12" s="67">
        <f>IF(AH12=0,"",AI12/AH12)</f>
        <v>1</v>
      </c>
      <c r="AL12" s="66"/>
      <c r="AM12" s="68"/>
    </row>
    <row r="13" spans="1:39">
      <c r="B13" s="81"/>
      <c r="C13" s="81"/>
      <c r="D13" s="81"/>
      <c r="E13" s="81"/>
      <c r="F13" s="81"/>
      <c r="G13" s="81"/>
      <c r="H13" s="81"/>
      <c r="I13" s="81"/>
      <c r="J13" s="81"/>
      <c r="K13" s="3"/>
      <c r="L13" s="81"/>
      <c r="M13" s="81"/>
      <c r="N13" s="81"/>
      <c r="O13" s="81"/>
      <c r="P13" s="81"/>
      <c r="Q13" s="81"/>
      <c r="R13" s="81"/>
      <c r="S13" s="81"/>
      <c r="T13" s="3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2"/>
      <c r="AH13" s="81"/>
      <c r="AI13" s="81"/>
      <c r="AJ13" s="81"/>
      <c r="AK13" s="81"/>
      <c r="AL13" s="81"/>
      <c r="AM13" s="81"/>
    </row>
  </sheetData>
  <mergeCells count="32">
    <mergeCell ref="D9:F9"/>
    <mergeCell ref="D10:F10"/>
    <mergeCell ref="E11:F11"/>
    <mergeCell ref="E12:F1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32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103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7</v>
      </c>
      <c r="D9" s="141" t="s">
        <v>104</v>
      </c>
      <c r="E9" s="141"/>
      <c r="F9" s="141"/>
      <c r="G9" s="30">
        <v>248084</v>
      </c>
      <c r="H9" s="31">
        <v>271424</v>
      </c>
      <c r="I9" s="31">
        <v>302158</v>
      </c>
      <c r="J9" s="32">
        <v>305822</v>
      </c>
      <c r="K9" s="33"/>
      <c r="L9" s="34">
        <v>322364</v>
      </c>
      <c r="M9" s="35">
        <v>182343</v>
      </c>
      <c r="N9" s="35">
        <v>55860</v>
      </c>
      <c r="O9" s="35">
        <v>87216</v>
      </c>
      <c r="P9" s="35">
        <v>682</v>
      </c>
      <c r="Q9" s="35"/>
      <c r="R9" s="35">
        <f t="shared" ref="R9:R31" si="0">SUM(M9:Q9)</f>
        <v>326101</v>
      </c>
      <c r="S9" s="35">
        <f t="shared" ref="S9:S31" si="1">R9-L9</f>
        <v>3737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31" si="2">SUM(V9:AD9)</f>
        <v>0</v>
      </c>
      <c r="AF9" s="35">
        <f t="shared" ref="AF9:AF31" si="3">AE9-U9</f>
        <v>0</v>
      </c>
      <c r="AG9" s="36"/>
      <c r="AH9" s="37">
        <f t="shared" ref="AH9:AH31" si="4">L9+U9</f>
        <v>322364</v>
      </c>
      <c r="AI9" s="38">
        <f t="shared" ref="AI9:AI31" si="5">R9+AE9</f>
        <v>326101</v>
      </c>
      <c r="AJ9" s="38">
        <f t="shared" ref="AJ9:AJ31" si="6">AI9-AH9</f>
        <v>3737</v>
      </c>
      <c r="AK9" s="39">
        <f t="shared" ref="AK9:AK31" si="7">IF(AH9=0,"",AI9/AH9)</f>
        <v>1.0115924855132707</v>
      </c>
      <c r="AL9" s="38">
        <v>304198</v>
      </c>
      <c r="AM9" s="40">
        <v>304898</v>
      </c>
    </row>
    <row r="10" spans="1:39">
      <c r="B10" s="28">
        <v>2</v>
      </c>
      <c r="C10" s="41">
        <v>1</v>
      </c>
      <c r="D10" s="142" t="s">
        <v>105</v>
      </c>
      <c r="E10" s="142"/>
      <c r="F10" s="142"/>
      <c r="G10" s="42">
        <v>41328</v>
      </c>
      <c r="H10" s="43">
        <v>32531</v>
      </c>
      <c r="I10" s="43">
        <v>28065</v>
      </c>
      <c r="J10" s="44">
        <v>27089</v>
      </c>
      <c r="K10" s="33"/>
      <c r="L10" s="45">
        <v>63103</v>
      </c>
      <c r="M10" s="45">
        <v>34838</v>
      </c>
      <c r="N10" s="45">
        <v>8020</v>
      </c>
      <c r="O10" s="45">
        <v>23619</v>
      </c>
      <c r="P10" s="45"/>
      <c r="Q10" s="45"/>
      <c r="R10" s="45">
        <f t="shared" si="0"/>
        <v>66477</v>
      </c>
      <c r="S10" s="45">
        <f t="shared" si="1"/>
        <v>3374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63103</v>
      </c>
      <c r="AI10" s="47">
        <f t="shared" si="5"/>
        <v>66477</v>
      </c>
      <c r="AJ10" s="47">
        <f t="shared" si="6"/>
        <v>3374</v>
      </c>
      <c r="AK10" s="48">
        <f t="shared" si="7"/>
        <v>1.0534681393911542</v>
      </c>
      <c r="AL10" s="47">
        <v>63645</v>
      </c>
      <c r="AM10" s="49">
        <v>63745</v>
      </c>
    </row>
    <row r="11" spans="1:39">
      <c r="B11" s="28">
        <v>3</v>
      </c>
      <c r="C11" s="59"/>
      <c r="D11" s="60" t="s">
        <v>93</v>
      </c>
      <c r="E11" s="143" t="s">
        <v>94</v>
      </c>
      <c r="F11" s="143"/>
      <c r="G11" s="61"/>
      <c r="H11" s="62"/>
      <c r="I11" s="62">
        <v>28065</v>
      </c>
      <c r="J11" s="63"/>
      <c r="K11" s="33"/>
      <c r="L11" s="64">
        <v>63103</v>
      </c>
      <c r="M11" s="64">
        <v>34838</v>
      </c>
      <c r="N11" s="64">
        <v>8020</v>
      </c>
      <c r="O11" s="64">
        <v>23619</v>
      </c>
      <c r="P11" s="64"/>
      <c r="Q11" s="64"/>
      <c r="R11" s="64">
        <f t="shared" si="0"/>
        <v>66477</v>
      </c>
      <c r="S11" s="64">
        <f t="shared" si="1"/>
        <v>3374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63103</v>
      </c>
      <c r="AI11" s="66">
        <f t="shared" si="5"/>
        <v>66477</v>
      </c>
      <c r="AJ11" s="66">
        <f t="shared" si="6"/>
        <v>3374</v>
      </c>
      <c r="AK11" s="67">
        <f t="shared" si="7"/>
        <v>1.0534681393911542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33</v>
      </c>
      <c r="G12" s="72"/>
      <c r="H12" s="73"/>
      <c r="I12" s="73"/>
      <c r="J12" s="74"/>
      <c r="K12" s="75"/>
      <c r="L12" s="76">
        <v>23619</v>
      </c>
      <c r="M12" s="76"/>
      <c r="N12" s="76"/>
      <c r="O12" s="76">
        <v>23619</v>
      </c>
      <c r="P12" s="76"/>
      <c r="Q12" s="76"/>
      <c r="R12" s="76">
        <f t="shared" si="0"/>
        <v>23619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23619</v>
      </c>
      <c r="AI12" s="78">
        <f t="shared" si="5"/>
        <v>23619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59"/>
      <c r="D13" s="69"/>
      <c r="E13" s="70">
        <v>2</v>
      </c>
      <c r="F13" s="71" t="s">
        <v>31</v>
      </c>
      <c r="G13" s="72"/>
      <c r="H13" s="73"/>
      <c r="I13" s="73">
        <v>16870</v>
      </c>
      <c r="J13" s="74"/>
      <c r="K13" s="75"/>
      <c r="L13" s="76">
        <v>32208</v>
      </c>
      <c r="M13" s="76">
        <v>34838</v>
      </c>
      <c r="N13" s="76"/>
      <c r="O13" s="76"/>
      <c r="P13" s="76"/>
      <c r="Q13" s="76"/>
      <c r="R13" s="76">
        <f t="shared" si="0"/>
        <v>34838</v>
      </c>
      <c r="S13" s="76">
        <f t="shared" si="1"/>
        <v>2630</v>
      </c>
      <c r="T13" s="75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>
        <f t="shared" si="2"/>
        <v>0</v>
      </c>
      <c r="AF13" s="76">
        <f t="shared" si="3"/>
        <v>0</v>
      </c>
      <c r="AG13" s="75"/>
      <c r="AH13" s="77">
        <f t="shared" si="4"/>
        <v>32208</v>
      </c>
      <c r="AI13" s="78">
        <f t="shared" si="5"/>
        <v>34838</v>
      </c>
      <c r="AJ13" s="78">
        <f t="shared" si="6"/>
        <v>2630</v>
      </c>
      <c r="AK13" s="79">
        <f t="shared" si="7"/>
        <v>1.0816567312468952</v>
      </c>
      <c r="AL13" s="78"/>
      <c r="AM13" s="80"/>
    </row>
    <row r="14" spans="1:39" ht="22.5">
      <c r="B14" s="28">
        <v>6</v>
      </c>
      <c r="C14" s="59"/>
      <c r="D14" s="69"/>
      <c r="E14" s="70">
        <v>3</v>
      </c>
      <c r="F14" s="71" t="s">
        <v>106</v>
      </c>
      <c r="G14" s="72"/>
      <c r="H14" s="73"/>
      <c r="I14" s="73">
        <v>11195</v>
      </c>
      <c r="J14" s="74"/>
      <c r="K14" s="75"/>
      <c r="L14" s="76">
        <v>7276</v>
      </c>
      <c r="M14" s="76"/>
      <c r="N14" s="76">
        <v>8020</v>
      </c>
      <c r="O14" s="76"/>
      <c r="P14" s="76"/>
      <c r="Q14" s="76"/>
      <c r="R14" s="76">
        <f t="shared" si="0"/>
        <v>8020</v>
      </c>
      <c r="S14" s="76">
        <f t="shared" si="1"/>
        <v>744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>
        <f t="shared" si="2"/>
        <v>0</v>
      </c>
      <c r="AF14" s="76">
        <f t="shared" si="3"/>
        <v>0</v>
      </c>
      <c r="AG14" s="75"/>
      <c r="AH14" s="77">
        <f t="shared" si="4"/>
        <v>7276</v>
      </c>
      <c r="AI14" s="78">
        <f t="shared" si="5"/>
        <v>8020</v>
      </c>
      <c r="AJ14" s="78">
        <f t="shared" si="6"/>
        <v>744</v>
      </c>
      <c r="AK14" s="79">
        <f t="shared" si="7"/>
        <v>1.1022539857064322</v>
      </c>
      <c r="AL14" s="78"/>
      <c r="AM14" s="80"/>
    </row>
    <row r="15" spans="1:39">
      <c r="B15" s="28">
        <v>7</v>
      </c>
      <c r="C15" s="41">
        <v>2</v>
      </c>
      <c r="D15" s="142" t="s">
        <v>107</v>
      </c>
      <c r="E15" s="142"/>
      <c r="F15" s="142"/>
      <c r="G15" s="42">
        <v>206756</v>
      </c>
      <c r="H15" s="43">
        <v>201479</v>
      </c>
      <c r="I15" s="43">
        <v>233353</v>
      </c>
      <c r="J15" s="44">
        <v>248066</v>
      </c>
      <c r="K15" s="33"/>
      <c r="L15" s="45">
        <v>223363</v>
      </c>
      <c r="M15" s="45">
        <v>124915</v>
      </c>
      <c r="N15" s="45">
        <v>38461</v>
      </c>
      <c r="O15" s="45">
        <v>58532</v>
      </c>
      <c r="P15" s="45">
        <v>682</v>
      </c>
      <c r="Q15" s="45"/>
      <c r="R15" s="45">
        <f t="shared" si="0"/>
        <v>222590</v>
      </c>
      <c r="S15" s="45">
        <f t="shared" si="1"/>
        <v>-773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223363</v>
      </c>
      <c r="AI15" s="47">
        <f t="shared" si="5"/>
        <v>222590</v>
      </c>
      <c r="AJ15" s="47">
        <f t="shared" si="6"/>
        <v>-773</v>
      </c>
      <c r="AK15" s="48">
        <f t="shared" si="7"/>
        <v>0.99653926567963358</v>
      </c>
      <c r="AL15" s="47">
        <v>209800</v>
      </c>
      <c r="AM15" s="49">
        <v>210400</v>
      </c>
    </row>
    <row r="16" spans="1:39">
      <c r="B16" s="28">
        <v>8</v>
      </c>
      <c r="C16" s="59"/>
      <c r="D16" s="60" t="s">
        <v>95</v>
      </c>
      <c r="E16" s="143" t="s">
        <v>96</v>
      </c>
      <c r="F16" s="143"/>
      <c r="G16" s="61"/>
      <c r="H16" s="62"/>
      <c r="I16" s="62">
        <v>233353</v>
      </c>
      <c r="J16" s="63"/>
      <c r="K16" s="33"/>
      <c r="L16" s="64">
        <v>223363</v>
      </c>
      <c r="M16" s="64">
        <v>124915</v>
      </c>
      <c r="N16" s="64">
        <v>38461</v>
      </c>
      <c r="O16" s="64">
        <v>58532</v>
      </c>
      <c r="P16" s="64">
        <v>682</v>
      </c>
      <c r="Q16" s="64"/>
      <c r="R16" s="64">
        <f t="shared" si="0"/>
        <v>222590</v>
      </c>
      <c r="S16" s="64">
        <f t="shared" si="1"/>
        <v>-773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223363</v>
      </c>
      <c r="AI16" s="66">
        <f t="shared" si="5"/>
        <v>222590</v>
      </c>
      <c r="AJ16" s="66">
        <f t="shared" si="6"/>
        <v>-773</v>
      </c>
      <c r="AK16" s="67">
        <f t="shared" si="7"/>
        <v>0.99653926567963358</v>
      </c>
      <c r="AL16" s="66"/>
      <c r="AM16" s="68"/>
    </row>
    <row r="17" spans="2:39">
      <c r="B17" s="28">
        <v>9</v>
      </c>
      <c r="C17" s="59"/>
      <c r="D17" s="69"/>
      <c r="E17" s="70">
        <v>1</v>
      </c>
      <c r="F17" s="71" t="s">
        <v>33</v>
      </c>
      <c r="G17" s="72"/>
      <c r="H17" s="73"/>
      <c r="I17" s="73">
        <v>78922</v>
      </c>
      <c r="J17" s="74"/>
      <c r="K17" s="75"/>
      <c r="L17" s="76">
        <v>59305</v>
      </c>
      <c r="M17" s="76"/>
      <c r="N17" s="76"/>
      <c r="O17" s="76">
        <v>58532</v>
      </c>
      <c r="P17" s="76"/>
      <c r="Q17" s="76"/>
      <c r="R17" s="76">
        <f t="shared" si="0"/>
        <v>58532</v>
      </c>
      <c r="S17" s="76">
        <f t="shared" si="1"/>
        <v>-773</v>
      </c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f t="shared" si="2"/>
        <v>0</v>
      </c>
      <c r="AF17" s="76">
        <f t="shared" si="3"/>
        <v>0</v>
      </c>
      <c r="AG17" s="75"/>
      <c r="AH17" s="77">
        <f t="shared" si="4"/>
        <v>59305</v>
      </c>
      <c r="AI17" s="78">
        <f t="shared" si="5"/>
        <v>58532</v>
      </c>
      <c r="AJ17" s="78">
        <f t="shared" si="6"/>
        <v>-773</v>
      </c>
      <c r="AK17" s="79">
        <f t="shared" si="7"/>
        <v>0.98696568586122591</v>
      </c>
      <c r="AL17" s="78"/>
      <c r="AM17" s="80"/>
    </row>
    <row r="18" spans="2:39">
      <c r="B18" s="28">
        <v>10</v>
      </c>
      <c r="C18" s="59"/>
      <c r="D18" s="69"/>
      <c r="E18" s="70">
        <v>2</v>
      </c>
      <c r="F18" s="71" t="s">
        <v>108</v>
      </c>
      <c r="G18" s="72"/>
      <c r="H18" s="73"/>
      <c r="I18" s="73"/>
      <c r="J18" s="74"/>
      <c r="K18" s="75"/>
      <c r="L18" s="76"/>
      <c r="M18" s="76"/>
      <c r="N18" s="76"/>
      <c r="O18" s="76"/>
      <c r="P18" s="76"/>
      <c r="Q18" s="76"/>
      <c r="R18" s="76">
        <f t="shared" si="0"/>
        <v>0</v>
      </c>
      <c r="S18" s="76">
        <f t="shared" si="1"/>
        <v>0</v>
      </c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>
        <f t="shared" si="2"/>
        <v>0</v>
      </c>
      <c r="AF18" s="76">
        <f t="shared" si="3"/>
        <v>0</v>
      </c>
      <c r="AG18" s="75"/>
      <c r="AH18" s="77">
        <f t="shared" si="4"/>
        <v>0</v>
      </c>
      <c r="AI18" s="78">
        <f t="shared" si="5"/>
        <v>0</v>
      </c>
      <c r="AJ18" s="78">
        <f t="shared" si="6"/>
        <v>0</v>
      </c>
      <c r="AK18" s="79" t="str">
        <f t="shared" si="7"/>
        <v/>
      </c>
      <c r="AL18" s="78"/>
      <c r="AM18" s="80"/>
    </row>
    <row r="19" spans="2:39">
      <c r="B19" s="28">
        <v>11</v>
      </c>
      <c r="C19" s="59"/>
      <c r="D19" s="69"/>
      <c r="E19" s="70">
        <v>3</v>
      </c>
      <c r="F19" s="71" t="s">
        <v>31</v>
      </c>
      <c r="G19" s="72"/>
      <c r="H19" s="73"/>
      <c r="I19" s="73">
        <v>118381</v>
      </c>
      <c r="J19" s="74"/>
      <c r="K19" s="75"/>
      <c r="L19" s="76">
        <v>124915</v>
      </c>
      <c r="M19" s="76">
        <v>124915</v>
      </c>
      <c r="N19" s="76"/>
      <c r="O19" s="76"/>
      <c r="P19" s="76"/>
      <c r="Q19" s="76"/>
      <c r="R19" s="76">
        <f t="shared" si="0"/>
        <v>124915</v>
      </c>
      <c r="S19" s="76">
        <f t="shared" si="1"/>
        <v>0</v>
      </c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>
        <f t="shared" si="2"/>
        <v>0</v>
      </c>
      <c r="AF19" s="76">
        <f t="shared" si="3"/>
        <v>0</v>
      </c>
      <c r="AG19" s="75"/>
      <c r="AH19" s="77">
        <f t="shared" si="4"/>
        <v>124915</v>
      </c>
      <c r="AI19" s="78">
        <f t="shared" si="5"/>
        <v>124915</v>
      </c>
      <c r="AJ19" s="78">
        <f t="shared" si="6"/>
        <v>0</v>
      </c>
      <c r="AK19" s="79">
        <f t="shared" si="7"/>
        <v>1</v>
      </c>
      <c r="AL19" s="78"/>
      <c r="AM19" s="80"/>
    </row>
    <row r="20" spans="2:39" ht="22.5">
      <c r="B20" s="28">
        <v>12</v>
      </c>
      <c r="C20" s="59"/>
      <c r="D20" s="69"/>
      <c r="E20" s="70">
        <v>4</v>
      </c>
      <c r="F20" s="71" t="s">
        <v>106</v>
      </c>
      <c r="G20" s="72"/>
      <c r="H20" s="73"/>
      <c r="I20" s="73">
        <v>36050</v>
      </c>
      <c r="J20" s="74"/>
      <c r="K20" s="75"/>
      <c r="L20" s="76">
        <v>38461</v>
      </c>
      <c r="M20" s="76"/>
      <c r="N20" s="76">
        <v>38461</v>
      </c>
      <c r="O20" s="76"/>
      <c r="P20" s="76"/>
      <c r="Q20" s="76"/>
      <c r="R20" s="76">
        <f t="shared" si="0"/>
        <v>38461</v>
      </c>
      <c r="S20" s="76">
        <f t="shared" si="1"/>
        <v>0</v>
      </c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>
        <f t="shared" si="2"/>
        <v>0</v>
      </c>
      <c r="AF20" s="76">
        <f t="shared" si="3"/>
        <v>0</v>
      </c>
      <c r="AG20" s="75"/>
      <c r="AH20" s="77">
        <f t="shared" si="4"/>
        <v>38461</v>
      </c>
      <c r="AI20" s="78">
        <f t="shared" si="5"/>
        <v>38461</v>
      </c>
      <c r="AJ20" s="78">
        <f t="shared" si="6"/>
        <v>0</v>
      </c>
      <c r="AK20" s="79">
        <f t="shared" si="7"/>
        <v>1</v>
      </c>
      <c r="AL20" s="78"/>
      <c r="AM20" s="80"/>
    </row>
    <row r="21" spans="2:39">
      <c r="B21" s="28">
        <v>13</v>
      </c>
      <c r="C21" s="59"/>
      <c r="D21" s="69"/>
      <c r="E21" s="70">
        <v>5</v>
      </c>
      <c r="F21" s="71" t="s">
        <v>34</v>
      </c>
      <c r="G21" s="72"/>
      <c r="H21" s="73"/>
      <c r="I21" s="73"/>
      <c r="J21" s="74"/>
      <c r="K21" s="75"/>
      <c r="L21" s="76">
        <v>682</v>
      </c>
      <c r="M21" s="76"/>
      <c r="N21" s="76"/>
      <c r="O21" s="76"/>
      <c r="P21" s="76">
        <v>682</v>
      </c>
      <c r="Q21" s="76"/>
      <c r="R21" s="76">
        <f t="shared" si="0"/>
        <v>682</v>
      </c>
      <c r="S21" s="76">
        <f t="shared" si="1"/>
        <v>0</v>
      </c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>
        <f t="shared" si="2"/>
        <v>0</v>
      </c>
      <c r="AF21" s="76">
        <f t="shared" si="3"/>
        <v>0</v>
      </c>
      <c r="AG21" s="75"/>
      <c r="AH21" s="77">
        <f t="shared" si="4"/>
        <v>682</v>
      </c>
      <c r="AI21" s="78">
        <f t="shared" si="5"/>
        <v>682</v>
      </c>
      <c r="AJ21" s="78">
        <f t="shared" si="6"/>
        <v>0</v>
      </c>
      <c r="AK21" s="79">
        <f t="shared" si="7"/>
        <v>1</v>
      </c>
      <c r="AL21" s="78"/>
      <c r="AM21" s="80"/>
    </row>
    <row r="22" spans="2:39">
      <c r="B22" s="28">
        <v>14</v>
      </c>
      <c r="C22" s="41">
        <v>3</v>
      </c>
      <c r="D22" s="142" t="s">
        <v>109</v>
      </c>
      <c r="E22" s="142"/>
      <c r="F22" s="142"/>
      <c r="G22" s="42"/>
      <c r="H22" s="43">
        <v>16486</v>
      </c>
      <c r="I22" s="43">
        <v>19810</v>
      </c>
      <c r="J22" s="44">
        <v>18347</v>
      </c>
      <c r="K22" s="33"/>
      <c r="L22" s="45">
        <v>12088</v>
      </c>
      <c r="M22" s="45">
        <v>7240</v>
      </c>
      <c r="N22" s="45">
        <v>3284</v>
      </c>
      <c r="O22" s="45">
        <v>2132</v>
      </c>
      <c r="P22" s="45"/>
      <c r="Q22" s="45"/>
      <c r="R22" s="45">
        <f t="shared" si="0"/>
        <v>12656</v>
      </c>
      <c r="S22" s="45">
        <f t="shared" si="1"/>
        <v>568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12088</v>
      </c>
      <c r="AI22" s="47">
        <f t="shared" si="5"/>
        <v>12656</v>
      </c>
      <c r="AJ22" s="47">
        <f t="shared" si="6"/>
        <v>568</v>
      </c>
      <c r="AK22" s="48">
        <f t="shared" si="7"/>
        <v>1.0469887491727332</v>
      </c>
      <c r="AL22" s="47">
        <v>11620</v>
      </c>
      <c r="AM22" s="49">
        <v>11620</v>
      </c>
    </row>
    <row r="23" spans="2:39">
      <c r="B23" s="28">
        <v>15</v>
      </c>
      <c r="C23" s="59"/>
      <c r="D23" s="60" t="s">
        <v>110</v>
      </c>
      <c r="E23" s="143" t="s">
        <v>111</v>
      </c>
      <c r="F23" s="143"/>
      <c r="G23" s="61"/>
      <c r="H23" s="62"/>
      <c r="I23" s="62">
        <v>19810</v>
      </c>
      <c r="J23" s="63"/>
      <c r="K23" s="33"/>
      <c r="L23" s="64">
        <v>12088</v>
      </c>
      <c r="M23" s="64">
        <v>7240</v>
      </c>
      <c r="N23" s="64">
        <v>3284</v>
      </c>
      <c r="O23" s="64">
        <v>2132</v>
      </c>
      <c r="P23" s="64"/>
      <c r="Q23" s="64"/>
      <c r="R23" s="64">
        <f t="shared" si="0"/>
        <v>12656</v>
      </c>
      <c r="S23" s="64">
        <f t="shared" si="1"/>
        <v>568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12088</v>
      </c>
      <c r="AI23" s="66">
        <f t="shared" si="5"/>
        <v>12656</v>
      </c>
      <c r="AJ23" s="66">
        <f t="shared" si="6"/>
        <v>568</v>
      </c>
      <c r="AK23" s="67">
        <f t="shared" si="7"/>
        <v>1.0469887491727332</v>
      </c>
      <c r="AL23" s="66"/>
      <c r="AM23" s="68"/>
    </row>
    <row r="24" spans="2:39">
      <c r="B24" s="28">
        <v>16</v>
      </c>
      <c r="C24" s="59"/>
      <c r="D24" s="69"/>
      <c r="E24" s="70">
        <v>1</v>
      </c>
      <c r="F24" s="71" t="s">
        <v>31</v>
      </c>
      <c r="G24" s="72"/>
      <c r="H24" s="73"/>
      <c r="I24" s="73">
        <v>10440</v>
      </c>
      <c r="J24" s="74"/>
      <c r="K24" s="75"/>
      <c r="L24" s="76">
        <v>6820</v>
      </c>
      <c r="M24" s="76">
        <v>7240</v>
      </c>
      <c r="N24" s="76"/>
      <c r="O24" s="76"/>
      <c r="P24" s="76"/>
      <c r="Q24" s="76"/>
      <c r="R24" s="76">
        <f t="shared" si="0"/>
        <v>7240</v>
      </c>
      <c r="S24" s="76">
        <f t="shared" si="1"/>
        <v>420</v>
      </c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>
        <f t="shared" si="2"/>
        <v>0</v>
      </c>
      <c r="AF24" s="76">
        <f t="shared" si="3"/>
        <v>0</v>
      </c>
      <c r="AG24" s="75"/>
      <c r="AH24" s="77">
        <f t="shared" si="4"/>
        <v>6820</v>
      </c>
      <c r="AI24" s="78">
        <f t="shared" si="5"/>
        <v>7240</v>
      </c>
      <c r="AJ24" s="78">
        <f t="shared" si="6"/>
        <v>420</v>
      </c>
      <c r="AK24" s="79">
        <f t="shared" si="7"/>
        <v>1.0615835777126099</v>
      </c>
      <c r="AL24" s="78"/>
      <c r="AM24" s="80"/>
    </row>
    <row r="25" spans="2:39" ht="22.5">
      <c r="B25" s="28">
        <v>17</v>
      </c>
      <c r="C25" s="59"/>
      <c r="D25" s="69"/>
      <c r="E25" s="70">
        <v>2</v>
      </c>
      <c r="F25" s="71" t="s">
        <v>106</v>
      </c>
      <c r="G25" s="72"/>
      <c r="H25" s="73"/>
      <c r="I25" s="73">
        <v>3490</v>
      </c>
      <c r="J25" s="74"/>
      <c r="K25" s="75"/>
      <c r="L25" s="76">
        <v>3136</v>
      </c>
      <c r="M25" s="76"/>
      <c r="N25" s="76">
        <v>3284</v>
      </c>
      <c r="O25" s="76"/>
      <c r="P25" s="76"/>
      <c r="Q25" s="76"/>
      <c r="R25" s="76">
        <f t="shared" si="0"/>
        <v>3284</v>
      </c>
      <c r="S25" s="76">
        <f t="shared" si="1"/>
        <v>148</v>
      </c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>
        <f t="shared" si="2"/>
        <v>0</v>
      </c>
      <c r="AF25" s="76">
        <f t="shared" si="3"/>
        <v>0</v>
      </c>
      <c r="AG25" s="75"/>
      <c r="AH25" s="77">
        <f t="shared" si="4"/>
        <v>3136</v>
      </c>
      <c r="AI25" s="78">
        <f t="shared" si="5"/>
        <v>3284</v>
      </c>
      <c r="AJ25" s="78">
        <f t="shared" si="6"/>
        <v>148</v>
      </c>
      <c r="AK25" s="79">
        <f t="shared" si="7"/>
        <v>1.0471938775510203</v>
      </c>
      <c r="AL25" s="78"/>
      <c r="AM25" s="80"/>
    </row>
    <row r="26" spans="2:39">
      <c r="B26" s="28">
        <v>18</v>
      </c>
      <c r="C26" s="59"/>
      <c r="D26" s="69"/>
      <c r="E26" s="70">
        <v>3</v>
      </c>
      <c r="F26" s="71" t="s">
        <v>33</v>
      </c>
      <c r="G26" s="72"/>
      <c r="H26" s="73"/>
      <c r="I26" s="73">
        <v>5880</v>
      </c>
      <c r="J26" s="74"/>
      <c r="K26" s="75"/>
      <c r="L26" s="76">
        <v>2132</v>
      </c>
      <c r="M26" s="76"/>
      <c r="N26" s="76"/>
      <c r="O26" s="76">
        <v>2132</v>
      </c>
      <c r="P26" s="76"/>
      <c r="Q26" s="76"/>
      <c r="R26" s="76">
        <f t="shared" si="0"/>
        <v>2132</v>
      </c>
      <c r="S26" s="76">
        <f t="shared" si="1"/>
        <v>0</v>
      </c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>
        <f t="shared" si="2"/>
        <v>0</v>
      </c>
      <c r="AF26" s="76">
        <f t="shared" si="3"/>
        <v>0</v>
      </c>
      <c r="AG26" s="75"/>
      <c r="AH26" s="77">
        <f t="shared" si="4"/>
        <v>2132</v>
      </c>
      <c r="AI26" s="78">
        <f t="shared" si="5"/>
        <v>2132</v>
      </c>
      <c r="AJ26" s="78">
        <f t="shared" si="6"/>
        <v>0</v>
      </c>
      <c r="AK26" s="79">
        <f t="shared" si="7"/>
        <v>1</v>
      </c>
      <c r="AL26" s="78"/>
      <c r="AM26" s="80"/>
    </row>
    <row r="27" spans="2:39">
      <c r="B27" s="28">
        <v>19</v>
      </c>
      <c r="C27" s="41">
        <v>4</v>
      </c>
      <c r="D27" s="142" t="s">
        <v>112</v>
      </c>
      <c r="E27" s="142"/>
      <c r="F27" s="142"/>
      <c r="G27" s="42"/>
      <c r="H27" s="43">
        <v>20928</v>
      </c>
      <c r="I27" s="43">
        <v>20930</v>
      </c>
      <c r="J27" s="44">
        <v>12320</v>
      </c>
      <c r="K27" s="33"/>
      <c r="L27" s="45">
        <v>23810</v>
      </c>
      <c r="M27" s="45">
        <v>15350</v>
      </c>
      <c r="N27" s="45">
        <v>6095</v>
      </c>
      <c r="O27" s="45">
        <v>2933</v>
      </c>
      <c r="P27" s="45"/>
      <c r="Q27" s="45"/>
      <c r="R27" s="45">
        <f t="shared" si="0"/>
        <v>24378</v>
      </c>
      <c r="S27" s="45">
        <f t="shared" si="1"/>
        <v>568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23810</v>
      </c>
      <c r="AI27" s="47">
        <f t="shared" si="5"/>
        <v>24378</v>
      </c>
      <c r="AJ27" s="47">
        <f t="shared" si="6"/>
        <v>568</v>
      </c>
      <c r="AK27" s="48">
        <f t="shared" si="7"/>
        <v>1.0238555228895423</v>
      </c>
      <c r="AL27" s="47">
        <v>19133</v>
      </c>
      <c r="AM27" s="49">
        <v>19133</v>
      </c>
    </row>
    <row r="28" spans="2:39">
      <c r="B28" s="28">
        <v>20</v>
      </c>
      <c r="C28" s="59"/>
      <c r="D28" s="60" t="s">
        <v>113</v>
      </c>
      <c r="E28" s="143" t="s">
        <v>114</v>
      </c>
      <c r="F28" s="143"/>
      <c r="G28" s="61"/>
      <c r="H28" s="62"/>
      <c r="I28" s="62">
        <v>20930</v>
      </c>
      <c r="J28" s="63"/>
      <c r="K28" s="33"/>
      <c r="L28" s="64">
        <v>23810</v>
      </c>
      <c r="M28" s="64">
        <v>15350</v>
      </c>
      <c r="N28" s="64">
        <v>6095</v>
      </c>
      <c r="O28" s="64">
        <v>2933</v>
      </c>
      <c r="P28" s="64"/>
      <c r="Q28" s="64"/>
      <c r="R28" s="64">
        <f t="shared" si="0"/>
        <v>24378</v>
      </c>
      <c r="S28" s="64">
        <f t="shared" si="1"/>
        <v>568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23810</v>
      </c>
      <c r="AI28" s="66">
        <f t="shared" si="5"/>
        <v>24378</v>
      </c>
      <c r="AJ28" s="66">
        <f t="shared" si="6"/>
        <v>568</v>
      </c>
      <c r="AK28" s="67">
        <f t="shared" si="7"/>
        <v>1.0238555228895423</v>
      </c>
      <c r="AL28" s="66"/>
      <c r="AM28" s="68"/>
    </row>
    <row r="29" spans="2:39">
      <c r="B29" s="28">
        <v>21</v>
      </c>
      <c r="C29" s="59"/>
      <c r="D29" s="69"/>
      <c r="E29" s="70">
        <v>1</v>
      </c>
      <c r="F29" s="71" t="s">
        <v>31</v>
      </c>
      <c r="G29" s="72"/>
      <c r="H29" s="73"/>
      <c r="I29" s="73">
        <v>12590</v>
      </c>
      <c r="J29" s="74"/>
      <c r="K29" s="75"/>
      <c r="L29" s="76">
        <v>14930</v>
      </c>
      <c r="M29" s="76">
        <v>15350</v>
      </c>
      <c r="N29" s="76"/>
      <c r="O29" s="76"/>
      <c r="P29" s="76"/>
      <c r="Q29" s="76"/>
      <c r="R29" s="76">
        <f t="shared" si="0"/>
        <v>15350</v>
      </c>
      <c r="S29" s="76">
        <f t="shared" si="1"/>
        <v>420</v>
      </c>
      <c r="T29" s="7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>
        <f t="shared" si="2"/>
        <v>0</v>
      </c>
      <c r="AF29" s="76">
        <f t="shared" si="3"/>
        <v>0</v>
      </c>
      <c r="AG29" s="75"/>
      <c r="AH29" s="77">
        <f t="shared" si="4"/>
        <v>14930</v>
      </c>
      <c r="AI29" s="78">
        <f t="shared" si="5"/>
        <v>15350</v>
      </c>
      <c r="AJ29" s="78">
        <f t="shared" si="6"/>
        <v>420</v>
      </c>
      <c r="AK29" s="79">
        <f t="shared" si="7"/>
        <v>1.0281312793034159</v>
      </c>
      <c r="AL29" s="78"/>
      <c r="AM29" s="80"/>
    </row>
    <row r="30" spans="2:39" ht="22.5">
      <c r="B30" s="28">
        <v>22</v>
      </c>
      <c r="C30" s="59"/>
      <c r="D30" s="69"/>
      <c r="E30" s="70">
        <v>2</v>
      </c>
      <c r="F30" s="71" t="s">
        <v>106</v>
      </c>
      <c r="G30" s="72"/>
      <c r="H30" s="73"/>
      <c r="I30" s="73">
        <v>4730</v>
      </c>
      <c r="J30" s="74"/>
      <c r="K30" s="75"/>
      <c r="L30" s="76">
        <v>5947</v>
      </c>
      <c r="M30" s="76"/>
      <c r="N30" s="76">
        <v>6095</v>
      </c>
      <c r="O30" s="76"/>
      <c r="P30" s="76"/>
      <c r="Q30" s="76"/>
      <c r="R30" s="76">
        <f t="shared" si="0"/>
        <v>6095</v>
      </c>
      <c r="S30" s="76">
        <f t="shared" si="1"/>
        <v>148</v>
      </c>
      <c r="T30" s="7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>
        <f t="shared" si="2"/>
        <v>0</v>
      </c>
      <c r="AF30" s="76">
        <f t="shared" si="3"/>
        <v>0</v>
      </c>
      <c r="AG30" s="75"/>
      <c r="AH30" s="77">
        <f t="shared" si="4"/>
        <v>5947</v>
      </c>
      <c r="AI30" s="78">
        <f t="shared" si="5"/>
        <v>6095</v>
      </c>
      <c r="AJ30" s="78">
        <f t="shared" si="6"/>
        <v>148</v>
      </c>
      <c r="AK30" s="79">
        <f t="shared" si="7"/>
        <v>1.0248864973936438</v>
      </c>
      <c r="AL30" s="78"/>
      <c r="AM30" s="80"/>
    </row>
    <row r="31" spans="2:39">
      <c r="B31" s="28">
        <v>23</v>
      </c>
      <c r="C31" s="59"/>
      <c r="D31" s="69"/>
      <c r="E31" s="70">
        <v>3</v>
      </c>
      <c r="F31" s="71" t="s">
        <v>33</v>
      </c>
      <c r="G31" s="72"/>
      <c r="H31" s="73"/>
      <c r="I31" s="73">
        <v>3610</v>
      </c>
      <c r="J31" s="74"/>
      <c r="K31" s="75"/>
      <c r="L31" s="76">
        <v>2933</v>
      </c>
      <c r="M31" s="76"/>
      <c r="N31" s="76"/>
      <c r="O31" s="76">
        <v>2933</v>
      </c>
      <c r="P31" s="76"/>
      <c r="Q31" s="76"/>
      <c r="R31" s="76">
        <f t="shared" si="0"/>
        <v>2933</v>
      </c>
      <c r="S31" s="76">
        <f t="shared" si="1"/>
        <v>0</v>
      </c>
      <c r="T31" s="7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>
        <f t="shared" si="2"/>
        <v>0</v>
      </c>
      <c r="AF31" s="76">
        <f t="shared" si="3"/>
        <v>0</v>
      </c>
      <c r="AG31" s="75"/>
      <c r="AH31" s="77">
        <f t="shared" si="4"/>
        <v>2933</v>
      </c>
      <c r="AI31" s="78">
        <f t="shared" si="5"/>
        <v>2933</v>
      </c>
      <c r="AJ31" s="78">
        <f t="shared" si="6"/>
        <v>0</v>
      </c>
      <c r="AK31" s="79">
        <f t="shared" si="7"/>
        <v>1</v>
      </c>
      <c r="AL31" s="78"/>
      <c r="AM31" s="80"/>
    </row>
    <row r="32" spans="2:39">
      <c r="B32" s="81"/>
      <c r="C32" s="81"/>
      <c r="D32" s="81"/>
      <c r="E32" s="81"/>
      <c r="F32" s="81"/>
      <c r="G32" s="81"/>
      <c r="H32" s="81"/>
      <c r="I32" s="81"/>
      <c r="J32" s="81"/>
      <c r="K32" s="3"/>
      <c r="L32" s="81"/>
      <c r="M32" s="81"/>
      <c r="N32" s="81"/>
      <c r="O32" s="81"/>
      <c r="P32" s="81"/>
      <c r="Q32" s="81"/>
      <c r="R32" s="81"/>
      <c r="S32" s="81"/>
      <c r="T32" s="3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2"/>
      <c r="AH32" s="81"/>
      <c r="AI32" s="81"/>
      <c r="AJ32" s="81"/>
      <c r="AK32" s="81"/>
      <c r="AL32" s="81"/>
      <c r="AM32" s="81"/>
    </row>
  </sheetData>
  <mergeCells count="37">
    <mergeCell ref="E23:F23"/>
    <mergeCell ref="D27:F27"/>
    <mergeCell ref="E28:F28"/>
    <mergeCell ref="D9:F9"/>
    <mergeCell ref="D10:F10"/>
    <mergeCell ref="E11:F11"/>
    <mergeCell ref="D15:F15"/>
    <mergeCell ref="E16:F16"/>
    <mergeCell ref="D22:F22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7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115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8</v>
      </c>
      <c r="D9" s="141" t="s">
        <v>116</v>
      </c>
      <c r="E9" s="141"/>
      <c r="F9" s="141"/>
      <c r="G9" s="30">
        <v>8771</v>
      </c>
      <c r="H9" s="31">
        <v>9921</v>
      </c>
      <c r="I9" s="31">
        <v>12495</v>
      </c>
      <c r="J9" s="32">
        <v>11500</v>
      </c>
      <c r="K9" s="33"/>
      <c r="L9" s="34">
        <v>6300</v>
      </c>
      <c r="M9" s="35"/>
      <c r="N9" s="35"/>
      <c r="O9" s="35">
        <v>2300</v>
      </c>
      <c r="P9" s="35">
        <v>4000</v>
      </c>
      <c r="Q9" s="35"/>
      <c r="R9" s="35">
        <f t="shared" ref="R9:R16" si="0">SUM(M9:Q9)</f>
        <v>6300</v>
      </c>
      <c r="S9" s="35">
        <f t="shared" ref="S9:S16" si="1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16" si="2">SUM(V9:AD9)</f>
        <v>0</v>
      </c>
      <c r="AF9" s="35">
        <f t="shared" ref="AF9:AF16" si="3">AE9-U9</f>
        <v>0</v>
      </c>
      <c r="AG9" s="36"/>
      <c r="AH9" s="37">
        <f t="shared" ref="AH9:AH16" si="4">L9+U9</f>
        <v>6300</v>
      </c>
      <c r="AI9" s="38">
        <f t="shared" ref="AI9:AI16" si="5">R9+AE9</f>
        <v>6300</v>
      </c>
      <c r="AJ9" s="38">
        <f t="shared" ref="AJ9:AJ16" si="6">AI9-AH9</f>
        <v>0</v>
      </c>
      <c r="AK9" s="39">
        <f t="shared" ref="AK9:AK16" si="7">IF(AH9=0,"",AI9/AH9)</f>
        <v>1</v>
      </c>
      <c r="AL9" s="38">
        <v>10810</v>
      </c>
      <c r="AM9" s="40">
        <v>10810</v>
      </c>
    </row>
    <row r="10" spans="1:39">
      <c r="B10" s="28">
        <v>2</v>
      </c>
      <c r="C10" s="41">
        <v>1</v>
      </c>
      <c r="D10" s="142" t="s">
        <v>117</v>
      </c>
      <c r="E10" s="142"/>
      <c r="F10" s="142"/>
      <c r="G10" s="42">
        <v>6695</v>
      </c>
      <c r="H10" s="43">
        <v>7859</v>
      </c>
      <c r="I10" s="43">
        <v>10060</v>
      </c>
      <c r="J10" s="44">
        <v>10043</v>
      </c>
      <c r="K10" s="33"/>
      <c r="L10" s="45">
        <v>4900</v>
      </c>
      <c r="M10" s="45"/>
      <c r="N10" s="45"/>
      <c r="O10" s="45">
        <v>900</v>
      </c>
      <c r="P10" s="45">
        <v>4000</v>
      </c>
      <c r="Q10" s="45"/>
      <c r="R10" s="45">
        <f t="shared" si="0"/>
        <v>4900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4900</v>
      </c>
      <c r="AI10" s="47">
        <f t="shared" si="5"/>
        <v>4900</v>
      </c>
      <c r="AJ10" s="47">
        <f t="shared" si="6"/>
        <v>0</v>
      </c>
      <c r="AK10" s="48">
        <f t="shared" si="7"/>
        <v>1</v>
      </c>
      <c r="AL10" s="47">
        <v>9110</v>
      </c>
      <c r="AM10" s="49">
        <v>9110</v>
      </c>
    </row>
    <row r="11" spans="1:39">
      <c r="B11" s="28">
        <v>3</v>
      </c>
      <c r="C11" s="59"/>
      <c r="D11" s="60" t="s">
        <v>49</v>
      </c>
      <c r="E11" s="143" t="s">
        <v>50</v>
      </c>
      <c r="F11" s="143"/>
      <c r="G11" s="61"/>
      <c r="H11" s="62"/>
      <c r="I11" s="62">
        <v>10060</v>
      </c>
      <c r="J11" s="63"/>
      <c r="K11" s="33"/>
      <c r="L11" s="64">
        <v>4900</v>
      </c>
      <c r="M11" s="64"/>
      <c r="N11" s="64"/>
      <c r="O11" s="64">
        <v>900</v>
      </c>
      <c r="P11" s="64">
        <v>4000</v>
      </c>
      <c r="Q11" s="64"/>
      <c r="R11" s="64">
        <f t="shared" si="0"/>
        <v>4900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4900</v>
      </c>
      <c r="AI11" s="66">
        <f t="shared" si="5"/>
        <v>4900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34</v>
      </c>
      <c r="G12" s="72"/>
      <c r="H12" s="73"/>
      <c r="I12" s="73">
        <v>8000</v>
      </c>
      <c r="J12" s="74"/>
      <c r="K12" s="75"/>
      <c r="L12" s="76">
        <v>4000</v>
      </c>
      <c r="M12" s="76"/>
      <c r="N12" s="76"/>
      <c r="O12" s="76"/>
      <c r="P12" s="76">
        <v>4000</v>
      </c>
      <c r="Q12" s="76"/>
      <c r="R12" s="76">
        <f t="shared" si="0"/>
        <v>4000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4000</v>
      </c>
      <c r="AI12" s="78">
        <f t="shared" si="5"/>
        <v>4000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59"/>
      <c r="D13" s="69"/>
      <c r="E13" s="70">
        <v>2</v>
      </c>
      <c r="F13" s="71" t="s">
        <v>33</v>
      </c>
      <c r="G13" s="72"/>
      <c r="H13" s="73"/>
      <c r="I13" s="73">
        <v>2060</v>
      </c>
      <c r="J13" s="74"/>
      <c r="K13" s="75"/>
      <c r="L13" s="76">
        <v>900</v>
      </c>
      <c r="M13" s="76"/>
      <c r="N13" s="76"/>
      <c r="O13" s="76">
        <v>900</v>
      </c>
      <c r="P13" s="76"/>
      <c r="Q13" s="76"/>
      <c r="R13" s="76">
        <f t="shared" si="0"/>
        <v>900</v>
      </c>
      <c r="S13" s="76">
        <f t="shared" si="1"/>
        <v>0</v>
      </c>
      <c r="T13" s="75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>
        <f t="shared" si="2"/>
        <v>0</v>
      </c>
      <c r="AF13" s="76">
        <f t="shared" si="3"/>
        <v>0</v>
      </c>
      <c r="AG13" s="75"/>
      <c r="AH13" s="77">
        <f t="shared" si="4"/>
        <v>900</v>
      </c>
      <c r="AI13" s="78">
        <f t="shared" si="5"/>
        <v>900</v>
      </c>
      <c r="AJ13" s="78">
        <f t="shared" si="6"/>
        <v>0</v>
      </c>
      <c r="AK13" s="79">
        <f t="shared" si="7"/>
        <v>1</v>
      </c>
      <c r="AL13" s="78"/>
      <c r="AM13" s="80"/>
    </row>
    <row r="14" spans="1:39">
      <c r="B14" s="28">
        <v>6</v>
      </c>
      <c r="C14" s="41">
        <v>2</v>
      </c>
      <c r="D14" s="142" t="s">
        <v>118</v>
      </c>
      <c r="E14" s="142"/>
      <c r="F14" s="142"/>
      <c r="G14" s="42">
        <v>2076</v>
      </c>
      <c r="H14" s="43">
        <v>2062</v>
      </c>
      <c r="I14" s="43">
        <v>2435</v>
      </c>
      <c r="J14" s="44">
        <v>1457</v>
      </c>
      <c r="K14" s="33"/>
      <c r="L14" s="45">
        <v>1400</v>
      </c>
      <c r="M14" s="45"/>
      <c r="N14" s="45"/>
      <c r="O14" s="45">
        <v>1400</v>
      </c>
      <c r="P14" s="45"/>
      <c r="Q14" s="45"/>
      <c r="R14" s="45">
        <f t="shared" si="0"/>
        <v>1400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1400</v>
      </c>
      <c r="AI14" s="47">
        <f t="shared" si="5"/>
        <v>1400</v>
      </c>
      <c r="AJ14" s="47">
        <f t="shared" si="6"/>
        <v>0</v>
      </c>
      <c r="AK14" s="48">
        <f t="shared" si="7"/>
        <v>1</v>
      </c>
      <c r="AL14" s="47">
        <v>1700</v>
      </c>
      <c r="AM14" s="49">
        <v>1700</v>
      </c>
    </row>
    <row r="15" spans="1:39">
      <c r="B15" s="28">
        <v>7</v>
      </c>
      <c r="C15" s="59"/>
      <c r="D15" s="60" t="s">
        <v>49</v>
      </c>
      <c r="E15" s="143" t="s">
        <v>50</v>
      </c>
      <c r="F15" s="143"/>
      <c r="G15" s="61"/>
      <c r="H15" s="62"/>
      <c r="I15" s="62">
        <v>2435</v>
      </c>
      <c r="J15" s="63"/>
      <c r="K15" s="33"/>
      <c r="L15" s="64">
        <v>1400</v>
      </c>
      <c r="M15" s="64"/>
      <c r="N15" s="64"/>
      <c r="O15" s="64">
        <v>1400</v>
      </c>
      <c r="P15" s="64"/>
      <c r="Q15" s="64"/>
      <c r="R15" s="64">
        <f t="shared" si="0"/>
        <v>1400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1400</v>
      </c>
      <c r="AI15" s="66">
        <f t="shared" si="5"/>
        <v>1400</v>
      </c>
      <c r="AJ15" s="66">
        <f t="shared" si="6"/>
        <v>0</v>
      </c>
      <c r="AK15" s="67">
        <f t="shared" si="7"/>
        <v>1</v>
      </c>
      <c r="AL15" s="66"/>
      <c r="AM15" s="68"/>
    </row>
    <row r="16" spans="1:39">
      <c r="B16" s="28">
        <v>8</v>
      </c>
      <c r="C16" s="59"/>
      <c r="D16" s="69"/>
      <c r="E16" s="70">
        <v>1</v>
      </c>
      <c r="F16" s="71" t="s">
        <v>33</v>
      </c>
      <c r="G16" s="72"/>
      <c r="H16" s="73"/>
      <c r="I16" s="73">
        <v>2435</v>
      </c>
      <c r="J16" s="74"/>
      <c r="K16" s="75"/>
      <c r="L16" s="76">
        <v>1400</v>
      </c>
      <c r="M16" s="76"/>
      <c r="N16" s="76"/>
      <c r="O16" s="76">
        <v>1400</v>
      </c>
      <c r="P16" s="76"/>
      <c r="Q16" s="76"/>
      <c r="R16" s="76">
        <f t="shared" si="0"/>
        <v>1400</v>
      </c>
      <c r="S16" s="76">
        <f t="shared" si="1"/>
        <v>0</v>
      </c>
      <c r="T16" s="75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>
        <f t="shared" si="2"/>
        <v>0</v>
      </c>
      <c r="AF16" s="76">
        <f t="shared" si="3"/>
        <v>0</v>
      </c>
      <c r="AG16" s="75"/>
      <c r="AH16" s="77">
        <f t="shared" si="4"/>
        <v>1400</v>
      </c>
      <c r="AI16" s="78">
        <f t="shared" si="5"/>
        <v>1400</v>
      </c>
      <c r="AJ16" s="78">
        <f t="shared" si="6"/>
        <v>0</v>
      </c>
      <c r="AK16" s="79">
        <f t="shared" si="7"/>
        <v>1</v>
      </c>
      <c r="AL16" s="78"/>
      <c r="AM16" s="80"/>
    </row>
    <row r="17" spans="2:39">
      <c r="B17" s="81"/>
      <c r="C17" s="81"/>
      <c r="D17" s="81"/>
      <c r="E17" s="81"/>
      <c r="F17" s="81"/>
      <c r="G17" s="81"/>
      <c r="H17" s="81"/>
      <c r="I17" s="81"/>
      <c r="J17" s="81"/>
      <c r="K17" s="3"/>
      <c r="L17" s="81"/>
      <c r="M17" s="81"/>
      <c r="N17" s="81"/>
      <c r="O17" s="81"/>
      <c r="P17" s="81"/>
      <c r="Q17" s="81"/>
      <c r="R17" s="81"/>
      <c r="S17" s="81"/>
      <c r="T17" s="3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2"/>
      <c r="AH17" s="81"/>
      <c r="AI17" s="81"/>
      <c r="AJ17" s="81"/>
      <c r="AK17" s="81"/>
      <c r="AL17" s="81"/>
      <c r="AM17" s="81"/>
    </row>
  </sheetData>
  <mergeCells count="33">
    <mergeCell ref="D9:F9"/>
    <mergeCell ref="D10:F10"/>
    <mergeCell ref="E11:F11"/>
    <mergeCell ref="D14:F14"/>
    <mergeCell ref="E15:F15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28"/>
  <sheetViews>
    <sheetView zoomScale="88" zoomScaleNormal="88" workbookViewId="0"/>
  </sheetViews>
  <sheetFormatPr defaultRowHeight="12.75"/>
  <cols>
    <col min="2" max="3" width="3.140625" customWidth="1"/>
    <col min="4" max="4" width="8.7109375" customWidth="1"/>
    <col min="5" max="5" width="3.140625" customWidth="1"/>
    <col min="6" max="6" width="27.140625" customWidth="1"/>
    <col min="7" max="10" width="8.7109375" customWidth="1"/>
    <col min="11" max="11" width="0.85546875" customWidth="1"/>
    <col min="12" max="12" width="8.7109375" customWidth="1"/>
    <col min="13" max="14" width="0" hidden="1" customWidth="1"/>
    <col min="15" max="16" width="8.7109375" customWidth="1"/>
    <col min="17" max="17" width="0" hidden="1" customWidth="1"/>
    <col min="18" max="19" width="8.7109375" customWidth="1"/>
    <col min="20" max="20" width="0.85546875" customWidth="1"/>
    <col min="21" max="21" width="7.7109375" customWidth="1"/>
    <col min="22" max="30" width="0" hidden="1" customWidth="1"/>
    <col min="31" max="31" width="7.7109375" customWidth="1"/>
    <col min="32" max="32" width="8.7109375" customWidth="1"/>
    <col min="33" max="33" width="0.7109375" customWidth="1"/>
    <col min="34" max="34" width="10.140625" customWidth="1"/>
    <col min="35" max="39" width="9.28515625" customWidth="1"/>
  </cols>
  <sheetData>
    <row r="1" spans="1:39" collapsed="1">
      <c r="A1" t="s">
        <v>196</v>
      </c>
    </row>
    <row r="2" spans="1:39" ht="15.75">
      <c r="B2" s="1" t="s">
        <v>119</v>
      </c>
    </row>
    <row r="4" spans="1:39">
      <c r="B4" s="130"/>
      <c r="C4" s="130"/>
      <c r="D4" s="130"/>
      <c r="E4" s="130"/>
      <c r="F4" s="130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1:39" ht="22.5">
      <c r="B5" s="130"/>
      <c r="C5" s="130"/>
      <c r="D5" s="130"/>
      <c r="E5" s="130"/>
      <c r="F5" s="130"/>
      <c r="G5" s="9" t="s">
        <v>1</v>
      </c>
      <c r="H5" s="10" t="s">
        <v>1</v>
      </c>
      <c r="I5" s="10"/>
      <c r="J5" s="11" t="s">
        <v>1</v>
      </c>
      <c r="K5" s="12"/>
      <c r="L5" s="13"/>
      <c r="M5" s="131" t="s">
        <v>2</v>
      </c>
      <c r="N5" s="131"/>
      <c r="O5" s="131"/>
      <c r="P5" s="131"/>
      <c r="Q5" s="131"/>
      <c r="R5" s="131"/>
      <c r="S5" s="14"/>
      <c r="T5" s="12"/>
      <c r="U5" s="13"/>
      <c r="V5" s="131" t="s">
        <v>3</v>
      </c>
      <c r="W5" s="131"/>
      <c r="X5" s="131"/>
      <c r="Y5" s="131"/>
      <c r="Z5" s="131"/>
      <c r="AA5" s="131"/>
      <c r="AB5" s="131"/>
      <c r="AC5" s="131"/>
      <c r="AD5" s="131"/>
      <c r="AE5" s="131"/>
      <c r="AF5" s="14"/>
      <c r="AG5" s="15"/>
      <c r="AH5" s="16"/>
      <c r="AI5" s="17" t="s">
        <v>4</v>
      </c>
      <c r="AJ5" s="17"/>
      <c r="AK5" s="132" t="s">
        <v>5</v>
      </c>
      <c r="AL5" s="17"/>
      <c r="AM5" s="19"/>
    </row>
    <row r="6" spans="1:39" ht="22.5">
      <c r="B6" s="134"/>
      <c r="C6" s="135"/>
      <c r="D6" s="135" t="s">
        <v>6</v>
      </c>
      <c r="E6" s="136"/>
      <c r="F6" s="137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31"/>
      <c r="N6" s="131"/>
      <c r="O6" s="131"/>
      <c r="P6" s="131"/>
      <c r="Q6" s="131"/>
      <c r="R6" s="131"/>
      <c r="S6" s="21" t="s">
        <v>9</v>
      </c>
      <c r="T6" s="12"/>
      <c r="U6" s="20" t="s">
        <v>8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32"/>
      <c r="AL6" s="17" t="s">
        <v>8</v>
      </c>
      <c r="AM6" s="19" t="s">
        <v>8</v>
      </c>
    </row>
    <row r="7" spans="1:39">
      <c r="B7" s="134"/>
      <c r="C7" s="135"/>
      <c r="D7" s="135"/>
      <c r="E7" s="136"/>
      <c r="F7" s="137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38" t="s">
        <v>11</v>
      </c>
      <c r="N7" s="138" t="s">
        <v>13</v>
      </c>
      <c r="O7" s="138" t="s">
        <v>14</v>
      </c>
      <c r="P7" s="138" t="s">
        <v>15</v>
      </c>
      <c r="Q7" s="138" t="s">
        <v>16</v>
      </c>
      <c r="R7" s="138" t="s">
        <v>17</v>
      </c>
      <c r="S7" s="139">
        <v>41625</v>
      </c>
      <c r="T7" s="12"/>
      <c r="U7" s="20" t="s">
        <v>10</v>
      </c>
      <c r="V7" s="138" t="s">
        <v>12</v>
      </c>
      <c r="W7" s="138" t="s">
        <v>18</v>
      </c>
      <c r="X7" s="138" t="s">
        <v>19</v>
      </c>
      <c r="Y7" s="138" t="s">
        <v>20</v>
      </c>
      <c r="Z7" s="138" t="s">
        <v>21</v>
      </c>
      <c r="AA7" s="138" t="s">
        <v>22</v>
      </c>
      <c r="AB7" s="138" t="s">
        <v>23</v>
      </c>
      <c r="AC7" s="138" t="s">
        <v>24</v>
      </c>
      <c r="AD7" s="138" t="s">
        <v>25</v>
      </c>
      <c r="AE7" s="138" t="s">
        <v>17</v>
      </c>
      <c r="AF7" s="139">
        <v>41625</v>
      </c>
      <c r="AG7" s="15"/>
      <c r="AH7" s="16" t="s">
        <v>10</v>
      </c>
      <c r="AI7" s="17" t="s">
        <v>10</v>
      </c>
      <c r="AJ7" s="133">
        <v>41625</v>
      </c>
      <c r="AK7" s="132"/>
      <c r="AL7" s="17" t="s">
        <v>10</v>
      </c>
      <c r="AM7" s="19" t="s">
        <v>10</v>
      </c>
    </row>
    <row r="8" spans="1:39">
      <c r="B8" s="134"/>
      <c r="C8" s="135"/>
      <c r="D8" s="135"/>
      <c r="E8" s="136"/>
      <c r="F8" s="137"/>
      <c r="G8" s="22">
        <v>2010</v>
      </c>
      <c r="H8" s="23">
        <v>2011</v>
      </c>
      <c r="I8" s="23">
        <v>2012</v>
      </c>
      <c r="J8" s="24">
        <v>2012</v>
      </c>
      <c r="K8" s="12"/>
      <c r="L8" s="25">
        <v>2013</v>
      </c>
      <c r="M8" s="138"/>
      <c r="N8" s="138"/>
      <c r="O8" s="138"/>
      <c r="P8" s="138"/>
      <c r="Q8" s="138"/>
      <c r="R8" s="138"/>
      <c r="S8" s="140"/>
      <c r="T8" s="12"/>
      <c r="U8" s="25">
        <v>2013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40"/>
      <c r="AG8" s="15"/>
      <c r="AH8" s="26">
        <v>2013</v>
      </c>
      <c r="AI8" s="18">
        <v>2013</v>
      </c>
      <c r="AJ8" s="133"/>
      <c r="AK8" s="133"/>
      <c r="AL8" s="18">
        <v>2014</v>
      </c>
      <c r="AM8" s="27">
        <v>2015</v>
      </c>
    </row>
    <row r="9" spans="1:39">
      <c r="B9" s="28">
        <v>1</v>
      </c>
      <c r="C9" s="29">
        <v>9</v>
      </c>
      <c r="D9" s="141" t="s">
        <v>120</v>
      </c>
      <c r="E9" s="141"/>
      <c r="F9" s="141"/>
      <c r="G9" s="30">
        <v>34063</v>
      </c>
      <c r="H9" s="31">
        <v>26802</v>
      </c>
      <c r="I9" s="31">
        <v>20177</v>
      </c>
      <c r="J9" s="32">
        <v>20939</v>
      </c>
      <c r="K9" s="33"/>
      <c r="L9" s="34">
        <v>6110</v>
      </c>
      <c r="M9" s="35"/>
      <c r="N9" s="35"/>
      <c r="O9" s="35">
        <v>4710</v>
      </c>
      <c r="P9" s="35">
        <v>1400</v>
      </c>
      <c r="Q9" s="35"/>
      <c r="R9" s="35">
        <f t="shared" ref="R9:R27" si="0">SUM(M9:Q9)</f>
        <v>6110</v>
      </c>
      <c r="S9" s="35">
        <f t="shared" ref="S9:S27" si="1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t="shared" ref="AE9:AE27" si="2">SUM(V9:AD9)</f>
        <v>0</v>
      </c>
      <c r="AF9" s="35">
        <f t="shared" ref="AF9:AF27" si="3">AE9-U9</f>
        <v>0</v>
      </c>
      <c r="AG9" s="36"/>
      <c r="AH9" s="37">
        <f t="shared" ref="AH9:AH27" si="4">L9+U9</f>
        <v>6110</v>
      </c>
      <c r="AI9" s="38">
        <f t="shared" ref="AI9:AI27" si="5">R9+AE9</f>
        <v>6110</v>
      </c>
      <c r="AJ9" s="38">
        <f t="shared" ref="AJ9:AJ27" si="6">AI9-AH9</f>
        <v>0</v>
      </c>
      <c r="AK9" s="39">
        <f t="shared" ref="AK9:AK27" si="7">IF(AH9=0,"",AI9/AH9)</f>
        <v>1</v>
      </c>
      <c r="AL9" s="38">
        <v>20240</v>
      </c>
      <c r="AM9" s="40">
        <v>20387</v>
      </c>
    </row>
    <row r="10" spans="1:39">
      <c r="B10" s="28">
        <v>2</v>
      </c>
      <c r="C10" s="41">
        <v>1</v>
      </c>
      <c r="D10" s="142" t="s">
        <v>121</v>
      </c>
      <c r="E10" s="142"/>
      <c r="F10" s="142"/>
      <c r="G10" s="42">
        <v>3641</v>
      </c>
      <c r="H10" s="43">
        <v>3035</v>
      </c>
      <c r="I10" s="43">
        <v>3300</v>
      </c>
      <c r="J10" s="44">
        <v>3339</v>
      </c>
      <c r="K10" s="33"/>
      <c r="L10" s="45">
        <v>3010</v>
      </c>
      <c r="M10" s="45"/>
      <c r="N10" s="45"/>
      <c r="O10" s="45">
        <v>3010</v>
      </c>
      <c r="P10" s="45"/>
      <c r="Q10" s="45"/>
      <c r="R10" s="45">
        <f t="shared" si="0"/>
        <v>3010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3010</v>
      </c>
      <c r="AI10" s="47">
        <f t="shared" si="5"/>
        <v>3010</v>
      </c>
      <c r="AJ10" s="47">
        <f t="shared" si="6"/>
        <v>0</v>
      </c>
      <c r="AK10" s="48">
        <f t="shared" si="7"/>
        <v>1</v>
      </c>
      <c r="AL10" s="47">
        <v>3550</v>
      </c>
      <c r="AM10" s="49">
        <v>3550</v>
      </c>
    </row>
    <row r="11" spans="1:39">
      <c r="B11" s="28">
        <v>3</v>
      </c>
      <c r="C11" s="59"/>
      <c r="D11" s="60" t="s">
        <v>55</v>
      </c>
      <c r="E11" s="143" t="s">
        <v>56</v>
      </c>
      <c r="F11" s="143"/>
      <c r="G11" s="61"/>
      <c r="H11" s="62"/>
      <c r="I11" s="62">
        <v>3300</v>
      </c>
      <c r="J11" s="63"/>
      <c r="K11" s="33"/>
      <c r="L11" s="64">
        <v>3010</v>
      </c>
      <c r="M11" s="64"/>
      <c r="N11" s="64"/>
      <c r="O11" s="64">
        <v>3010</v>
      </c>
      <c r="P11" s="64"/>
      <c r="Q11" s="64"/>
      <c r="R11" s="64">
        <f t="shared" si="0"/>
        <v>3010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3010</v>
      </c>
      <c r="AI11" s="66">
        <f t="shared" si="5"/>
        <v>3010</v>
      </c>
      <c r="AJ11" s="66">
        <f t="shared" si="6"/>
        <v>0</v>
      </c>
      <c r="AK11" s="67">
        <f t="shared" si="7"/>
        <v>1</v>
      </c>
      <c r="AL11" s="66"/>
      <c r="AM11" s="68"/>
    </row>
    <row r="12" spans="1:39">
      <c r="B12" s="28">
        <v>4</v>
      </c>
      <c r="C12" s="59"/>
      <c r="D12" s="69"/>
      <c r="E12" s="70">
        <v>1</v>
      </c>
      <c r="F12" s="71" t="s">
        <v>33</v>
      </c>
      <c r="G12" s="72"/>
      <c r="H12" s="73"/>
      <c r="I12" s="73">
        <v>3300</v>
      </c>
      <c r="J12" s="74"/>
      <c r="K12" s="75"/>
      <c r="L12" s="76">
        <v>3010</v>
      </c>
      <c r="M12" s="76"/>
      <c r="N12" s="76"/>
      <c r="O12" s="76">
        <v>3010</v>
      </c>
      <c r="P12" s="76"/>
      <c r="Q12" s="76"/>
      <c r="R12" s="76">
        <f t="shared" si="0"/>
        <v>3010</v>
      </c>
      <c r="S12" s="76">
        <f t="shared" si="1"/>
        <v>0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>
        <f t="shared" si="2"/>
        <v>0</v>
      </c>
      <c r="AF12" s="76">
        <f t="shared" si="3"/>
        <v>0</v>
      </c>
      <c r="AG12" s="75"/>
      <c r="AH12" s="77">
        <f t="shared" si="4"/>
        <v>3010</v>
      </c>
      <c r="AI12" s="78">
        <f t="shared" si="5"/>
        <v>3010</v>
      </c>
      <c r="AJ12" s="78">
        <f t="shared" si="6"/>
        <v>0</v>
      </c>
      <c r="AK12" s="79">
        <f t="shared" si="7"/>
        <v>1</v>
      </c>
      <c r="AL12" s="78"/>
      <c r="AM12" s="80"/>
    </row>
    <row r="13" spans="1:39">
      <c r="B13" s="28">
        <v>5</v>
      </c>
      <c r="C13" s="41">
        <v>2</v>
      </c>
      <c r="D13" s="142" t="s">
        <v>122</v>
      </c>
      <c r="E13" s="142"/>
      <c r="F13" s="142"/>
      <c r="G13" s="42">
        <v>16899</v>
      </c>
      <c r="H13" s="43">
        <v>15336</v>
      </c>
      <c r="I13" s="43">
        <v>7312</v>
      </c>
      <c r="J13" s="44">
        <v>10321</v>
      </c>
      <c r="K13" s="33"/>
      <c r="L13" s="45"/>
      <c r="M13" s="45"/>
      <c r="N13" s="45"/>
      <c r="O13" s="45"/>
      <c r="P13" s="45"/>
      <c r="Q13" s="45"/>
      <c r="R13" s="45">
        <f t="shared" si="0"/>
        <v>0</v>
      </c>
      <c r="S13" s="45">
        <f t="shared" si="1"/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0</v>
      </c>
      <c r="AI13" s="47">
        <f t="shared" si="5"/>
        <v>0</v>
      </c>
      <c r="AJ13" s="47">
        <f t="shared" si="6"/>
        <v>0</v>
      </c>
      <c r="AK13" s="48" t="str">
        <f t="shared" si="7"/>
        <v/>
      </c>
      <c r="AL13" s="47">
        <v>7860</v>
      </c>
      <c r="AM13" s="49">
        <v>8007</v>
      </c>
    </row>
    <row r="14" spans="1:39">
      <c r="B14" s="28">
        <v>6</v>
      </c>
      <c r="C14" s="59"/>
      <c r="D14" s="60" t="s">
        <v>53</v>
      </c>
      <c r="E14" s="143" t="s">
        <v>54</v>
      </c>
      <c r="F14" s="143"/>
      <c r="G14" s="61"/>
      <c r="H14" s="62"/>
      <c r="I14" s="62">
        <v>7312</v>
      </c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 t="str">
        <f t="shared" si="7"/>
        <v/>
      </c>
      <c r="AL14" s="66"/>
      <c r="AM14" s="68"/>
    </row>
    <row r="15" spans="1:39">
      <c r="B15" s="28">
        <v>7</v>
      </c>
      <c r="C15" s="59"/>
      <c r="D15" s="69"/>
      <c r="E15" s="70">
        <v>1</v>
      </c>
      <c r="F15" s="71" t="s">
        <v>31</v>
      </c>
      <c r="G15" s="72"/>
      <c r="H15" s="73"/>
      <c r="I15" s="73">
        <v>2943</v>
      </c>
      <c r="J15" s="74"/>
      <c r="K15" s="75"/>
      <c r="L15" s="76"/>
      <c r="M15" s="76"/>
      <c r="N15" s="76"/>
      <c r="O15" s="76"/>
      <c r="P15" s="76"/>
      <c r="Q15" s="76"/>
      <c r="R15" s="76">
        <f t="shared" si="0"/>
        <v>0</v>
      </c>
      <c r="S15" s="76">
        <f t="shared" si="1"/>
        <v>0</v>
      </c>
      <c r="T15" s="75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>
        <f t="shared" si="2"/>
        <v>0</v>
      </c>
      <c r="AF15" s="76">
        <f t="shared" si="3"/>
        <v>0</v>
      </c>
      <c r="AG15" s="75"/>
      <c r="AH15" s="77">
        <f t="shared" si="4"/>
        <v>0</v>
      </c>
      <c r="AI15" s="78">
        <f t="shared" si="5"/>
        <v>0</v>
      </c>
      <c r="AJ15" s="78">
        <f t="shared" si="6"/>
        <v>0</v>
      </c>
      <c r="AK15" s="79" t="str">
        <f t="shared" si="7"/>
        <v/>
      </c>
      <c r="AL15" s="78"/>
      <c r="AM15" s="80"/>
    </row>
    <row r="16" spans="1:39">
      <c r="B16" s="28">
        <v>8</v>
      </c>
      <c r="C16" s="59"/>
      <c r="D16" s="69"/>
      <c r="E16" s="70">
        <v>2</v>
      </c>
      <c r="F16" s="71" t="s">
        <v>123</v>
      </c>
      <c r="G16" s="72"/>
      <c r="H16" s="73"/>
      <c r="I16" s="73">
        <v>1034</v>
      </c>
      <c r="J16" s="74"/>
      <c r="K16" s="75"/>
      <c r="L16" s="76"/>
      <c r="M16" s="76"/>
      <c r="N16" s="76"/>
      <c r="O16" s="76"/>
      <c r="P16" s="76"/>
      <c r="Q16" s="76"/>
      <c r="R16" s="76">
        <f t="shared" si="0"/>
        <v>0</v>
      </c>
      <c r="S16" s="76">
        <f t="shared" si="1"/>
        <v>0</v>
      </c>
      <c r="T16" s="75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>
        <f t="shared" si="2"/>
        <v>0</v>
      </c>
      <c r="AF16" s="76">
        <f t="shared" si="3"/>
        <v>0</v>
      </c>
      <c r="AG16" s="75"/>
      <c r="AH16" s="77">
        <f t="shared" si="4"/>
        <v>0</v>
      </c>
      <c r="AI16" s="78">
        <f t="shared" si="5"/>
        <v>0</v>
      </c>
      <c r="AJ16" s="78">
        <f t="shared" si="6"/>
        <v>0</v>
      </c>
      <c r="AK16" s="79" t="str">
        <f t="shared" si="7"/>
        <v/>
      </c>
      <c r="AL16" s="78"/>
      <c r="AM16" s="80"/>
    </row>
    <row r="17" spans="2:39">
      <c r="B17" s="28">
        <v>9</v>
      </c>
      <c r="C17" s="59"/>
      <c r="D17" s="69"/>
      <c r="E17" s="70">
        <v>3</v>
      </c>
      <c r="F17" s="71" t="s">
        <v>33</v>
      </c>
      <c r="G17" s="72"/>
      <c r="H17" s="73"/>
      <c r="I17" s="73">
        <v>3335</v>
      </c>
      <c r="J17" s="74"/>
      <c r="K17" s="75"/>
      <c r="L17" s="76"/>
      <c r="M17" s="76"/>
      <c r="N17" s="76"/>
      <c r="O17" s="76"/>
      <c r="P17" s="76"/>
      <c r="Q17" s="76"/>
      <c r="R17" s="76">
        <f t="shared" si="0"/>
        <v>0</v>
      </c>
      <c r="S17" s="76">
        <f t="shared" si="1"/>
        <v>0</v>
      </c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f t="shared" si="2"/>
        <v>0</v>
      </c>
      <c r="AF17" s="76">
        <f t="shared" si="3"/>
        <v>0</v>
      </c>
      <c r="AG17" s="75"/>
      <c r="AH17" s="77">
        <f t="shared" si="4"/>
        <v>0</v>
      </c>
      <c r="AI17" s="78">
        <f t="shared" si="5"/>
        <v>0</v>
      </c>
      <c r="AJ17" s="78">
        <f t="shared" si="6"/>
        <v>0</v>
      </c>
      <c r="AK17" s="79" t="str">
        <f t="shared" si="7"/>
        <v/>
      </c>
      <c r="AL17" s="78"/>
      <c r="AM17" s="80"/>
    </row>
    <row r="18" spans="2:39">
      <c r="B18" s="28">
        <v>10</v>
      </c>
      <c r="C18" s="41">
        <v>3</v>
      </c>
      <c r="D18" s="142" t="s">
        <v>124</v>
      </c>
      <c r="E18" s="142"/>
      <c r="F18" s="142"/>
      <c r="G18" s="42">
        <v>6193</v>
      </c>
      <c r="H18" s="43">
        <v>101</v>
      </c>
      <c r="I18" s="43">
        <v>200</v>
      </c>
      <c r="J18" s="44">
        <v>614</v>
      </c>
      <c r="K18" s="33"/>
      <c r="L18" s="45">
        <v>1700</v>
      </c>
      <c r="M18" s="45"/>
      <c r="N18" s="45"/>
      <c r="O18" s="45">
        <v>1700</v>
      </c>
      <c r="P18" s="45"/>
      <c r="Q18" s="45"/>
      <c r="R18" s="45">
        <f t="shared" si="0"/>
        <v>1700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1700</v>
      </c>
      <c r="AI18" s="47">
        <f t="shared" si="5"/>
        <v>1700</v>
      </c>
      <c r="AJ18" s="47">
        <f t="shared" si="6"/>
        <v>0</v>
      </c>
      <c r="AK18" s="48">
        <f t="shared" si="7"/>
        <v>1</v>
      </c>
      <c r="AL18" s="47">
        <v>1000</v>
      </c>
      <c r="AM18" s="49">
        <v>1000</v>
      </c>
    </row>
    <row r="19" spans="2:39">
      <c r="B19" s="28">
        <v>11</v>
      </c>
      <c r="C19" s="59"/>
      <c r="D19" s="60" t="s">
        <v>95</v>
      </c>
      <c r="E19" s="143" t="s">
        <v>96</v>
      </c>
      <c r="F19" s="143"/>
      <c r="G19" s="61"/>
      <c r="H19" s="62"/>
      <c r="I19" s="62">
        <v>200</v>
      </c>
      <c r="J19" s="63"/>
      <c r="K19" s="33"/>
      <c r="L19" s="64">
        <v>1700</v>
      </c>
      <c r="M19" s="64"/>
      <c r="N19" s="64"/>
      <c r="O19" s="64">
        <v>1700</v>
      </c>
      <c r="P19" s="64"/>
      <c r="Q19" s="64"/>
      <c r="R19" s="64">
        <f t="shared" si="0"/>
        <v>1700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1700</v>
      </c>
      <c r="AI19" s="66">
        <f t="shared" si="5"/>
        <v>1700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>
      <c r="B20" s="28">
        <v>12</v>
      </c>
      <c r="C20" s="59"/>
      <c r="D20" s="69"/>
      <c r="E20" s="70">
        <v>1</v>
      </c>
      <c r="F20" s="71" t="s">
        <v>33</v>
      </c>
      <c r="G20" s="72"/>
      <c r="H20" s="73"/>
      <c r="I20" s="73">
        <v>200</v>
      </c>
      <c r="J20" s="74"/>
      <c r="K20" s="75"/>
      <c r="L20" s="76">
        <v>200</v>
      </c>
      <c r="M20" s="76"/>
      <c r="N20" s="76"/>
      <c r="O20" s="76">
        <v>200</v>
      </c>
      <c r="P20" s="76"/>
      <c r="Q20" s="76"/>
      <c r="R20" s="76">
        <f t="shared" si="0"/>
        <v>200</v>
      </c>
      <c r="S20" s="76">
        <f t="shared" si="1"/>
        <v>0</v>
      </c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>
        <f t="shared" si="2"/>
        <v>0</v>
      </c>
      <c r="AF20" s="76">
        <f t="shared" si="3"/>
        <v>0</v>
      </c>
      <c r="AG20" s="75"/>
      <c r="AH20" s="77">
        <f t="shared" si="4"/>
        <v>200</v>
      </c>
      <c r="AI20" s="78">
        <f t="shared" si="5"/>
        <v>200</v>
      </c>
      <c r="AJ20" s="78">
        <f t="shared" si="6"/>
        <v>0</v>
      </c>
      <c r="AK20" s="79">
        <f t="shared" si="7"/>
        <v>1</v>
      </c>
      <c r="AL20" s="78"/>
      <c r="AM20" s="80"/>
    </row>
    <row r="21" spans="2:39">
      <c r="B21" s="28">
        <v>13</v>
      </c>
      <c r="C21" s="59"/>
      <c r="D21" s="69"/>
      <c r="E21" s="70">
        <v>2</v>
      </c>
      <c r="F21" s="71" t="s">
        <v>125</v>
      </c>
      <c r="G21" s="72"/>
      <c r="H21" s="73"/>
      <c r="I21" s="73"/>
      <c r="J21" s="74"/>
      <c r="K21" s="75"/>
      <c r="L21" s="76">
        <v>1500</v>
      </c>
      <c r="M21" s="76"/>
      <c r="N21" s="76"/>
      <c r="O21" s="76">
        <v>1500</v>
      </c>
      <c r="P21" s="76"/>
      <c r="Q21" s="76"/>
      <c r="R21" s="76">
        <f t="shared" si="0"/>
        <v>1500</v>
      </c>
      <c r="S21" s="76">
        <f t="shared" si="1"/>
        <v>0</v>
      </c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>
        <f t="shared" si="2"/>
        <v>0</v>
      </c>
      <c r="AF21" s="76">
        <f t="shared" si="3"/>
        <v>0</v>
      </c>
      <c r="AG21" s="75"/>
      <c r="AH21" s="77">
        <f t="shared" si="4"/>
        <v>1500</v>
      </c>
      <c r="AI21" s="78">
        <f t="shared" si="5"/>
        <v>1500</v>
      </c>
      <c r="AJ21" s="78">
        <f t="shared" si="6"/>
        <v>0</v>
      </c>
      <c r="AK21" s="79">
        <f t="shared" si="7"/>
        <v>1</v>
      </c>
      <c r="AL21" s="78"/>
      <c r="AM21" s="80"/>
    </row>
    <row r="22" spans="2:39">
      <c r="B22" s="28">
        <v>14</v>
      </c>
      <c r="C22" s="41">
        <v>4</v>
      </c>
      <c r="D22" s="142" t="s">
        <v>126</v>
      </c>
      <c r="E22" s="142"/>
      <c r="F22" s="142"/>
      <c r="G22" s="42">
        <v>2330</v>
      </c>
      <c r="H22" s="43">
        <v>2830</v>
      </c>
      <c r="I22" s="43">
        <v>1965</v>
      </c>
      <c r="J22" s="44">
        <v>1965</v>
      </c>
      <c r="K22" s="33"/>
      <c r="L22" s="45">
        <v>1400</v>
      </c>
      <c r="M22" s="45"/>
      <c r="N22" s="45"/>
      <c r="O22" s="45"/>
      <c r="P22" s="45">
        <v>1400</v>
      </c>
      <c r="Q22" s="45"/>
      <c r="R22" s="45">
        <f t="shared" si="0"/>
        <v>1400</v>
      </c>
      <c r="S22" s="45">
        <f t="shared" si="1"/>
        <v>0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1400</v>
      </c>
      <c r="AI22" s="47">
        <f t="shared" si="5"/>
        <v>1400</v>
      </c>
      <c r="AJ22" s="47">
        <f t="shared" si="6"/>
        <v>0</v>
      </c>
      <c r="AK22" s="48">
        <f t="shared" si="7"/>
        <v>1</v>
      </c>
      <c r="AL22" s="47">
        <v>2830</v>
      </c>
      <c r="AM22" s="49">
        <v>2830</v>
      </c>
    </row>
    <row r="23" spans="2:39">
      <c r="B23" s="28">
        <v>15</v>
      </c>
      <c r="C23" s="59"/>
      <c r="D23" s="60" t="s">
        <v>127</v>
      </c>
      <c r="E23" s="143" t="s">
        <v>128</v>
      </c>
      <c r="F23" s="143"/>
      <c r="G23" s="61"/>
      <c r="H23" s="62"/>
      <c r="I23" s="62">
        <v>1965</v>
      </c>
      <c r="J23" s="63"/>
      <c r="K23" s="33"/>
      <c r="L23" s="64">
        <v>1400</v>
      </c>
      <c r="M23" s="64"/>
      <c r="N23" s="64"/>
      <c r="O23" s="64"/>
      <c r="P23" s="64">
        <v>1400</v>
      </c>
      <c r="Q23" s="64"/>
      <c r="R23" s="64">
        <f t="shared" si="0"/>
        <v>1400</v>
      </c>
      <c r="S23" s="64">
        <f t="shared" si="1"/>
        <v>0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1400</v>
      </c>
      <c r="AI23" s="66">
        <f t="shared" si="5"/>
        <v>1400</v>
      </c>
      <c r="AJ23" s="66">
        <f t="shared" si="6"/>
        <v>0</v>
      </c>
      <c r="AK23" s="67">
        <f t="shared" si="7"/>
        <v>1</v>
      </c>
      <c r="AL23" s="66"/>
      <c r="AM23" s="68"/>
    </row>
    <row r="24" spans="2:39">
      <c r="B24" s="28">
        <v>16</v>
      </c>
      <c r="C24" s="59"/>
      <c r="D24" s="69"/>
      <c r="E24" s="70">
        <v>1</v>
      </c>
      <c r="F24" s="71" t="s">
        <v>34</v>
      </c>
      <c r="G24" s="72"/>
      <c r="H24" s="73"/>
      <c r="I24" s="73">
        <v>1965</v>
      </c>
      <c r="J24" s="74"/>
      <c r="K24" s="75"/>
      <c r="L24" s="76">
        <v>1400</v>
      </c>
      <c r="M24" s="76"/>
      <c r="N24" s="76"/>
      <c r="O24" s="76"/>
      <c r="P24" s="76">
        <v>1400</v>
      </c>
      <c r="Q24" s="76"/>
      <c r="R24" s="76">
        <f t="shared" si="0"/>
        <v>1400</v>
      </c>
      <c r="S24" s="76">
        <f t="shared" si="1"/>
        <v>0</v>
      </c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>
        <f t="shared" si="2"/>
        <v>0</v>
      </c>
      <c r="AF24" s="76">
        <f t="shared" si="3"/>
        <v>0</v>
      </c>
      <c r="AG24" s="75"/>
      <c r="AH24" s="77">
        <f t="shared" si="4"/>
        <v>1400</v>
      </c>
      <c r="AI24" s="78">
        <f t="shared" si="5"/>
        <v>1400</v>
      </c>
      <c r="AJ24" s="78">
        <f t="shared" si="6"/>
        <v>0</v>
      </c>
      <c r="AK24" s="79">
        <f t="shared" si="7"/>
        <v>1</v>
      </c>
      <c r="AL24" s="78"/>
      <c r="AM24" s="80"/>
    </row>
    <row r="25" spans="2:39">
      <c r="B25" s="28">
        <v>17</v>
      </c>
      <c r="C25" s="41">
        <v>5</v>
      </c>
      <c r="D25" s="142" t="s">
        <v>129</v>
      </c>
      <c r="E25" s="142"/>
      <c r="F25" s="142"/>
      <c r="G25" s="42">
        <v>5000</v>
      </c>
      <c r="H25" s="43">
        <v>5500</v>
      </c>
      <c r="I25" s="43">
        <v>7400</v>
      </c>
      <c r="J25" s="44">
        <v>4700</v>
      </c>
      <c r="K25" s="33"/>
      <c r="L25" s="45"/>
      <c r="M25" s="45"/>
      <c r="N25" s="45"/>
      <c r="O25" s="45"/>
      <c r="P25" s="45"/>
      <c r="Q25" s="45"/>
      <c r="R25" s="45">
        <f t="shared" si="0"/>
        <v>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0</v>
      </c>
      <c r="AI25" s="47">
        <f t="shared" si="5"/>
        <v>0</v>
      </c>
      <c r="AJ25" s="47">
        <f t="shared" si="6"/>
        <v>0</v>
      </c>
      <c r="AK25" s="48" t="str">
        <f t="shared" si="7"/>
        <v/>
      </c>
      <c r="AL25" s="47">
        <v>5000</v>
      </c>
      <c r="AM25" s="49">
        <v>5000</v>
      </c>
    </row>
    <row r="26" spans="2:39">
      <c r="B26" s="28">
        <v>18</v>
      </c>
      <c r="C26" s="59"/>
      <c r="D26" s="60" t="s">
        <v>59</v>
      </c>
      <c r="E26" s="143" t="s">
        <v>60</v>
      </c>
      <c r="F26" s="143"/>
      <c r="G26" s="61"/>
      <c r="H26" s="62"/>
      <c r="I26" s="62">
        <v>7400</v>
      </c>
      <c r="J26" s="63"/>
      <c r="K26" s="33"/>
      <c r="L26" s="64"/>
      <c r="M26" s="64"/>
      <c r="N26" s="64"/>
      <c r="O26" s="64"/>
      <c r="P26" s="64"/>
      <c r="Q26" s="64"/>
      <c r="R26" s="64">
        <f t="shared" si="0"/>
        <v>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0</v>
      </c>
      <c r="AI26" s="66">
        <f t="shared" si="5"/>
        <v>0</v>
      </c>
      <c r="AJ26" s="66">
        <f t="shared" si="6"/>
        <v>0</v>
      </c>
      <c r="AK26" s="67" t="str">
        <f t="shared" si="7"/>
        <v/>
      </c>
      <c r="AL26" s="66"/>
      <c r="AM26" s="68"/>
    </row>
    <row r="27" spans="2:39">
      <c r="B27" s="28">
        <v>19</v>
      </c>
      <c r="C27" s="59"/>
      <c r="D27" s="69"/>
      <c r="E27" s="70">
        <v>1</v>
      </c>
      <c r="F27" s="71" t="s">
        <v>34</v>
      </c>
      <c r="G27" s="72"/>
      <c r="H27" s="73"/>
      <c r="I27" s="73">
        <v>7400</v>
      </c>
      <c r="J27" s="74"/>
      <c r="K27" s="75"/>
      <c r="L27" s="76"/>
      <c r="M27" s="76"/>
      <c r="N27" s="76"/>
      <c r="O27" s="76"/>
      <c r="P27" s="76"/>
      <c r="Q27" s="76"/>
      <c r="R27" s="76">
        <f t="shared" si="0"/>
        <v>0</v>
      </c>
      <c r="S27" s="76">
        <f t="shared" si="1"/>
        <v>0</v>
      </c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>
        <f t="shared" si="2"/>
        <v>0</v>
      </c>
      <c r="AF27" s="76">
        <f t="shared" si="3"/>
        <v>0</v>
      </c>
      <c r="AG27" s="75"/>
      <c r="AH27" s="77">
        <f t="shared" si="4"/>
        <v>0</v>
      </c>
      <c r="AI27" s="78">
        <f t="shared" si="5"/>
        <v>0</v>
      </c>
      <c r="AJ27" s="78">
        <f t="shared" si="6"/>
        <v>0</v>
      </c>
      <c r="AK27" s="79" t="str">
        <f t="shared" si="7"/>
        <v/>
      </c>
      <c r="AL27" s="78"/>
      <c r="AM27" s="80"/>
    </row>
    <row r="28" spans="2:39">
      <c r="B28" s="81"/>
      <c r="C28" s="81"/>
      <c r="D28" s="81"/>
      <c r="E28" s="81"/>
      <c r="F28" s="81"/>
      <c r="G28" s="81"/>
      <c r="H28" s="81"/>
      <c r="I28" s="81"/>
      <c r="J28" s="81"/>
      <c r="K28" s="3"/>
      <c r="L28" s="81"/>
      <c r="M28" s="81"/>
      <c r="N28" s="81"/>
      <c r="O28" s="81"/>
      <c r="P28" s="81"/>
      <c r="Q28" s="81"/>
      <c r="R28" s="81"/>
      <c r="S28" s="81"/>
      <c r="T28" s="3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2"/>
      <c r="AH28" s="81"/>
      <c r="AI28" s="81"/>
      <c r="AJ28" s="81"/>
      <c r="AK28" s="81"/>
      <c r="AL28" s="81"/>
      <c r="AM28" s="81"/>
    </row>
  </sheetData>
  <mergeCells count="39">
    <mergeCell ref="E19:F19"/>
    <mergeCell ref="D22:F22"/>
    <mergeCell ref="E23:F23"/>
    <mergeCell ref="D25:F25"/>
    <mergeCell ref="E26:F26"/>
    <mergeCell ref="D9:F9"/>
    <mergeCell ref="D10:F10"/>
    <mergeCell ref="E11:F11"/>
    <mergeCell ref="D13:F13"/>
    <mergeCell ref="E14:F14"/>
    <mergeCell ref="D18:F18"/>
    <mergeCell ref="AB7:AB8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24</vt:i4>
      </vt:variant>
    </vt:vector>
  </HeadingPairs>
  <TitlesOfParts>
    <vt:vector size="2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SUM</vt:lpstr>
      <vt:lpstr>PV1</vt:lpstr>
      <vt:lpstr>PV2</vt:lpstr>
      <vt:lpstr>PV3</vt:lpstr>
      <vt:lpstr>PV4</vt:lpstr>
      <vt:lpstr>PV5</vt:lpstr>
      <vt:lpstr>PV6</vt:lpstr>
      <vt:lpstr>PV7</vt:lpstr>
      <vt:lpstr>PV8</vt:lpstr>
      <vt:lpstr>PV9</vt:lpstr>
      <vt:lpstr>PV10</vt:lpstr>
      <vt:lpstr>PV11</vt:lpstr>
      <vt:lpstr>SUMV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2014-05-30T09:29:27Z</dcterms:created>
  <dcterms:modified xsi:type="dcterms:W3CDTF">2014-05-30T09:29:27Z</dcterms:modified>
</cp:coreProperties>
</file>